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ate1904="1" codeName="ЭтаКнига" autoCompressPictures="0"/>
  <mc:AlternateContent xmlns:mc="http://schemas.openxmlformats.org/markup-compatibility/2006">
    <mc:Choice Requires="x15">
      <x15ac:absPath xmlns:x15ac="http://schemas.microsoft.com/office/spreadsheetml/2010/11/ac" url="\\10.10.10.10\docs\Методический отдел\1. Какунина Г.В\ГУМО\ГУМО 2021\Ноябрь\"/>
    </mc:Choice>
  </mc:AlternateContent>
  <xr:revisionPtr revIDLastSave="0" documentId="13_ncr:1_{5E160367-CFD4-41EB-B7E8-3F2CB98120CE}" xr6:coauthVersionLast="37" xr6:coauthVersionMax="37" xr10:uidLastSave="{00000000-0000-0000-0000-000000000000}"/>
  <bookViews>
    <workbookView xWindow="0" yWindow="0" windowWidth="28800" windowHeight="12225" tabRatio="590" activeTab="2" xr2:uid="{00000000-000D-0000-FFFF-FFFF00000000}"/>
  </bookViews>
  <sheets>
    <sheet name="Рабочий ПРИМЕР" sheetId="64" r:id="rId1"/>
    <sheet name="Приказ ПРИМЕР" sheetId="65" r:id="rId2"/>
    <sheet name="Факт ПРИМЕР" sheetId="84" r:id="rId3"/>
    <sheet name="21_22" sheetId="85" state="hidden" r:id="rId4"/>
    <sheet name="22_23" sheetId="86" state="hidden" r:id="rId5"/>
    <sheet name="ГЗ_2022" sheetId="87" state="hidden" r:id="rId6"/>
  </sheets>
  <definedNames>
    <definedName name="_xlnm._FilterDatabase" localSheetId="0" hidden="1">'Рабочий ПРИМЕР'!$D$5:$D$63</definedName>
    <definedName name="_xlnm._FilterDatabase" localSheetId="2" hidden="1">'Факт ПРИМЕР'!$D$1:$D$76</definedName>
  </definedNames>
  <calcPr calcId="179021"/>
</workbook>
</file>

<file path=xl/calcChain.xml><?xml version="1.0" encoding="utf-8"?>
<calcChain xmlns="http://schemas.openxmlformats.org/spreadsheetml/2006/main">
  <c r="AZ67" i="84" l="1"/>
  <c r="AZ57" i="84"/>
  <c r="AW55" i="84"/>
  <c r="AZ47" i="84"/>
  <c r="AZ37" i="84"/>
  <c r="AZ26" i="84"/>
  <c r="AZ16" i="84"/>
  <c r="AY71" i="84"/>
  <c r="AX71" i="84"/>
  <c r="AW71" i="84"/>
  <c r="K71" i="84"/>
  <c r="L71" i="84"/>
  <c r="M71" i="84"/>
  <c r="J71" i="84"/>
  <c r="J41" i="87"/>
  <c r="I41" i="87"/>
  <c r="H41" i="87"/>
  <c r="G41" i="87"/>
  <c r="F41" i="87"/>
  <c r="E41" i="87"/>
  <c r="D41" i="87"/>
  <c r="C41" i="87"/>
  <c r="J40" i="87"/>
  <c r="I40" i="87"/>
  <c r="H40" i="87"/>
  <c r="G40" i="87"/>
  <c r="F40" i="87"/>
  <c r="E40" i="87"/>
  <c r="D40" i="87"/>
  <c r="C40" i="87"/>
  <c r="J39" i="87"/>
  <c r="I39" i="87"/>
  <c r="H39" i="87"/>
  <c r="G39" i="87"/>
  <c r="F39" i="87"/>
  <c r="E39" i="87"/>
  <c r="D39" i="87"/>
  <c r="C39" i="87"/>
  <c r="J38" i="87"/>
  <c r="I38" i="87"/>
  <c r="H38" i="87"/>
  <c r="G38" i="87"/>
  <c r="F38" i="87"/>
  <c r="E38" i="87"/>
  <c r="D38" i="87"/>
  <c r="C38" i="87"/>
  <c r="L36" i="87"/>
  <c r="K36" i="87"/>
  <c r="L35" i="87"/>
  <c r="K35" i="87"/>
  <c r="L34" i="87"/>
  <c r="K34" i="87"/>
  <c r="J33" i="87"/>
  <c r="I33" i="87"/>
  <c r="H33" i="87"/>
  <c r="G33" i="87"/>
  <c r="F33" i="87"/>
  <c r="E33" i="87"/>
  <c r="D33" i="87"/>
  <c r="C33" i="87"/>
  <c r="L31" i="87"/>
  <c r="K31" i="87"/>
  <c r="L30" i="87"/>
  <c r="K30" i="87"/>
  <c r="L29" i="87"/>
  <c r="L28" i="87" s="1"/>
  <c r="K29" i="87"/>
  <c r="J28" i="87"/>
  <c r="I28" i="87"/>
  <c r="H28" i="87"/>
  <c r="G28" i="87"/>
  <c r="F28" i="87"/>
  <c r="E28" i="87"/>
  <c r="D28" i="87"/>
  <c r="C28" i="87"/>
  <c r="L26" i="87"/>
  <c r="K26" i="87"/>
  <c r="L25" i="87"/>
  <c r="K25" i="87"/>
  <c r="L24" i="87"/>
  <c r="K24" i="87"/>
  <c r="K23" i="87" s="1"/>
  <c r="L23" i="87"/>
  <c r="J23" i="87"/>
  <c r="I23" i="87"/>
  <c r="H23" i="87"/>
  <c r="G23" i="87"/>
  <c r="F23" i="87"/>
  <c r="E23" i="87"/>
  <c r="D23" i="87"/>
  <c r="C23" i="87"/>
  <c r="L21" i="87"/>
  <c r="K21" i="87"/>
  <c r="L20" i="87"/>
  <c r="K20" i="87"/>
  <c r="L19" i="87"/>
  <c r="K19" i="87"/>
  <c r="J18" i="87"/>
  <c r="I18" i="87"/>
  <c r="H18" i="87"/>
  <c r="G18" i="87"/>
  <c r="F18" i="87"/>
  <c r="E18" i="87"/>
  <c r="D18" i="87"/>
  <c r="C18" i="87"/>
  <c r="L16" i="87"/>
  <c r="K16" i="87"/>
  <c r="L15" i="87"/>
  <c r="K15" i="87"/>
  <c r="L14" i="87"/>
  <c r="L13" i="87" s="1"/>
  <c r="K14" i="87"/>
  <c r="J13" i="87"/>
  <c r="I13" i="87"/>
  <c r="H13" i="87"/>
  <c r="G13" i="87"/>
  <c r="F13" i="87"/>
  <c r="E13" i="87"/>
  <c r="D13" i="87"/>
  <c r="C13" i="87"/>
  <c r="L11" i="87"/>
  <c r="K11" i="87"/>
  <c r="L10" i="87"/>
  <c r="L8" i="87" s="1"/>
  <c r="K10" i="87"/>
  <c r="L9" i="87"/>
  <c r="K9" i="87"/>
  <c r="J8" i="87"/>
  <c r="I8" i="87"/>
  <c r="H8" i="87"/>
  <c r="G8" i="87"/>
  <c r="F8" i="87"/>
  <c r="E8" i="87"/>
  <c r="D8" i="87"/>
  <c r="C8" i="87"/>
  <c r="J41" i="86"/>
  <c r="I41" i="86"/>
  <c r="H41" i="86"/>
  <c r="G41" i="86"/>
  <c r="F41" i="86"/>
  <c r="E41" i="86"/>
  <c r="D41" i="86"/>
  <c r="C41" i="86"/>
  <c r="J40" i="86"/>
  <c r="I40" i="86"/>
  <c r="H40" i="86"/>
  <c r="G40" i="86"/>
  <c r="F40" i="86"/>
  <c r="E40" i="86"/>
  <c r="D40" i="86"/>
  <c r="C40" i="86"/>
  <c r="J39" i="86"/>
  <c r="I39" i="86"/>
  <c r="I38" i="86" s="1"/>
  <c r="H39" i="86"/>
  <c r="G39" i="86"/>
  <c r="G38" i="86" s="1"/>
  <c r="F39" i="86"/>
  <c r="F38" i="86" s="1"/>
  <c r="E39" i="86"/>
  <c r="E38" i="86" s="1"/>
  <c r="D39" i="86"/>
  <c r="C39" i="86"/>
  <c r="C38" i="86" s="1"/>
  <c r="J38" i="86"/>
  <c r="H38" i="86"/>
  <c r="D38" i="86"/>
  <c r="L36" i="86"/>
  <c r="K36" i="86"/>
  <c r="L35" i="86"/>
  <c r="K35" i="86"/>
  <c r="L34" i="86"/>
  <c r="K34" i="86"/>
  <c r="J33" i="86"/>
  <c r="I33" i="86"/>
  <c r="H33" i="86"/>
  <c r="G33" i="86"/>
  <c r="F33" i="86"/>
  <c r="E33" i="86"/>
  <c r="D33" i="86"/>
  <c r="C33" i="86"/>
  <c r="L31" i="86"/>
  <c r="K31" i="86"/>
  <c r="L30" i="86"/>
  <c r="K30" i="86"/>
  <c r="L29" i="86"/>
  <c r="K29" i="86"/>
  <c r="K28" i="86" s="1"/>
  <c r="J28" i="86"/>
  <c r="I28" i="86"/>
  <c r="H28" i="86"/>
  <c r="G28" i="86"/>
  <c r="F28" i="86"/>
  <c r="E28" i="86"/>
  <c r="D28" i="86"/>
  <c r="C28" i="86"/>
  <c r="L26" i="86"/>
  <c r="K26" i="86"/>
  <c r="L25" i="86"/>
  <c r="K25" i="86"/>
  <c r="L24" i="86"/>
  <c r="K24" i="86"/>
  <c r="K23" i="86" s="1"/>
  <c r="J23" i="86"/>
  <c r="I23" i="86"/>
  <c r="H23" i="86"/>
  <c r="G23" i="86"/>
  <c r="F23" i="86"/>
  <c r="E23" i="86"/>
  <c r="D23" i="86"/>
  <c r="C23" i="86"/>
  <c r="L21" i="86"/>
  <c r="K21" i="86"/>
  <c r="L20" i="86"/>
  <c r="K20" i="86"/>
  <c r="L19" i="86"/>
  <c r="K19" i="86"/>
  <c r="J18" i="86"/>
  <c r="I18" i="86"/>
  <c r="H18" i="86"/>
  <c r="G18" i="86"/>
  <c r="F18" i="86"/>
  <c r="E18" i="86"/>
  <c r="D18" i="86"/>
  <c r="C18" i="86"/>
  <c r="L16" i="86"/>
  <c r="K16" i="86"/>
  <c r="L15" i="86"/>
  <c r="K15" i="86"/>
  <c r="L14" i="86"/>
  <c r="K14" i="86"/>
  <c r="J13" i="86"/>
  <c r="I13" i="86"/>
  <c r="H13" i="86"/>
  <c r="G13" i="86"/>
  <c r="F13" i="86"/>
  <c r="E13" i="86"/>
  <c r="D13" i="86"/>
  <c r="C13" i="86"/>
  <c r="L11" i="86"/>
  <c r="K11" i="86"/>
  <c r="L10" i="86"/>
  <c r="K10" i="86"/>
  <c r="L9" i="86"/>
  <c r="K9" i="86"/>
  <c r="J8" i="86"/>
  <c r="I8" i="86"/>
  <c r="H8" i="86"/>
  <c r="G8" i="86"/>
  <c r="F8" i="86"/>
  <c r="E8" i="86"/>
  <c r="D8" i="86"/>
  <c r="C8" i="86"/>
  <c r="J41" i="85"/>
  <c r="I41" i="85"/>
  <c r="H41" i="85"/>
  <c r="G41" i="85"/>
  <c r="F41" i="85"/>
  <c r="E41" i="85"/>
  <c r="D41" i="85"/>
  <c r="C41" i="85"/>
  <c r="J40" i="85"/>
  <c r="I40" i="85"/>
  <c r="H40" i="85"/>
  <c r="G40" i="85"/>
  <c r="F40" i="85"/>
  <c r="E40" i="85"/>
  <c r="D40" i="85"/>
  <c r="C40" i="85"/>
  <c r="J39" i="85"/>
  <c r="I39" i="85"/>
  <c r="H39" i="85"/>
  <c r="H38" i="85" s="1"/>
  <c r="G39" i="85"/>
  <c r="G38" i="85" s="1"/>
  <c r="F39" i="85"/>
  <c r="E39" i="85"/>
  <c r="D39" i="85"/>
  <c r="D38" i="85" s="1"/>
  <c r="C39" i="85"/>
  <c r="C38" i="85" s="1"/>
  <c r="J38" i="85"/>
  <c r="I38" i="85"/>
  <c r="F38" i="85"/>
  <c r="E38" i="85"/>
  <c r="L36" i="85"/>
  <c r="K36" i="85"/>
  <c r="L35" i="85"/>
  <c r="K35" i="85"/>
  <c r="L34" i="85"/>
  <c r="K34" i="85"/>
  <c r="J33" i="85"/>
  <c r="I33" i="85"/>
  <c r="H33" i="85"/>
  <c r="G33" i="85"/>
  <c r="F33" i="85"/>
  <c r="E33" i="85"/>
  <c r="D33" i="85"/>
  <c r="C33" i="85"/>
  <c r="L31" i="85"/>
  <c r="K31" i="85"/>
  <c r="L30" i="85"/>
  <c r="K30" i="85"/>
  <c r="L29" i="85"/>
  <c r="L28" i="85" s="1"/>
  <c r="K29" i="85"/>
  <c r="K28" i="85" s="1"/>
  <c r="J28" i="85"/>
  <c r="I28" i="85"/>
  <c r="H28" i="85"/>
  <c r="G28" i="85"/>
  <c r="F28" i="85"/>
  <c r="E28" i="85"/>
  <c r="D28" i="85"/>
  <c r="C28" i="85"/>
  <c r="L26" i="85"/>
  <c r="K26" i="85"/>
  <c r="L25" i="85"/>
  <c r="K25" i="85"/>
  <c r="L24" i="85"/>
  <c r="K24" i="85"/>
  <c r="J23" i="85"/>
  <c r="I23" i="85"/>
  <c r="H23" i="85"/>
  <c r="G23" i="85"/>
  <c r="F23" i="85"/>
  <c r="E23" i="85"/>
  <c r="D23" i="85"/>
  <c r="C23" i="85"/>
  <c r="L21" i="85"/>
  <c r="K21" i="85"/>
  <c r="L20" i="85"/>
  <c r="K20" i="85"/>
  <c r="L19" i="85"/>
  <c r="L18" i="85" s="1"/>
  <c r="K19" i="85"/>
  <c r="K18" i="85" s="1"/>
  <c r="J18" i="85"/>
  <c r="I18" i="85"/>
  <c r="H18" i="85"/>
  <c r="G18" i="85"/>
  <c r="F18" i="85"/>
  <c r="E18" i="85"/>
  <c r="D18" i="85"/>
  <c r="C18" i="85"/>
  <c r="L16" i="85"/>
  <c r="K16" i="85"/>
  <c r="L15" i="85"/>
  <c r="K15" i="85"/>
  <c r="L14" i="85"/>
  <c r="K14" i="85"/>
  <c r="J13" i="85"/>
  <c r="I13" i="85"/>
  <c r="H13" i="85"/>
  <c r="G13" i="85"/>
  <c r="F13" i="85"/>
  <c r="E13" i="85"/>
  <c r="D13" i="85"/>
  <c r="C13" i="85"/>
  <c r="L11" i="85"/>
  <c r="L41" i="85" s="1"/>
  <c r="K11" i="85"/>
  <c r="K41" i="85" s="1"/>
  <c r="L10" i="85"/>
  <c r="K10" i="85"/>
  <c r="L9" i="85"/>
  <c r="K9" i="85"/>
  <c r="K39" i="85" s="1"/>
  <c r="J8" i="85"/>
  <c r="I8" i="85"/>
  <c r="H8" i="85"/>
  <c r="G8" i="85"/>
  <c r="F8" i="85"/>
  <c r="E8" i="85"/>
  <c r="D8" i="85"/>
  <c r="C8" i="85"/>
  <c r="L28" i="86" l="1"/>
  <c r="L40" i="85"/>
  <c r="L40" i="86"/>
  <c r="L13" i="86"/>
  <c r="L23" i="86"/>
  <c r="K33" i="86"/>
  <c r="L39" i="87"/>
  <c r="K28" i="87"/>
  <c r="K13" i="86"/>
  <c r="K40" i="87"/>
  <c r="K13" i="87"/>
  <c r="AZ71" i="84"/>
  <c r="K39" i="86"/>
  <c r="K41" i="86"/>
  <c r="L39" i="86"/>
  <c r="L41" i="86"/>
  <c r="L18" i="86"/>
  <c r="K40" i="86"/>
  <c r="K18" i="86"/>
  <c r="L33" i="86"/>
  <c r="L40" i="87"/>
  <c r="K41" i="87"/>
  <c r="K18" i="87"/>
  <c r="K33" i="87"/>
  <c r="K8" i="87"/>
  <c r="L41" i="87"/>
  <c r="L38" i="87" s="1"/>
  <c r="L18" i="87"/>
  <c r="L33" i="87"/>
  <c r="K39" i="87"/>
  <c r="K38" i="87" s="1"/>
  <c r="K38" i="86"/>
  <c r="K8" i="86"/>
  <c r="L8" i="86"/>
  <c r="L8" i="85"/>
  <c r="K40" i="85"/>
  <c r="K38" i="85" s="1"/>
  <c r="K13" i="85"/>
  <c r="K23" i="85"/>
  <c r="K33" i="85"/>
  <c r="L13" i="85"/>
  <c r="L23" i="85"/>
  <c r="L33" i="85"/>
  <c r="L39" i="85"/>
  <c r="L38" i="85" s="1"/>
  <c r="K8" i="85"/>
  <c r="L38" i="86" l="1"/>
  <c r="CY55" i="64"/>
  <c r="CY56" i="64" s="1"/>
  <c r="CX55" i="64"/>
  <c r="CX56" i="64" s="1"/>
  <c r="CW55" i="64"/>
  <c r="CW56" i="64" s="1"/>
  <c r="CV55" i="64"/>
  <c r="CV56" i="64" s="1"/>
  <c r="CU55" i="64"/>
  <c r="CU56" i="64" s="1"/>
  <c r="CT55" i="64"/>
  <c r="CT56" i="64" s="1"/>
  <c r="CR55" i="64"/>
  <c r="CR56" i="64" s="1"/>
  <c r="CQ55" i="64"/>
  <c r="CQ56" i="64" s="1"/>
  <c r="CP55" i="64"/>
  <c r="CP56" i="64" s="1"/>
  <c r="CO55" i="64"/>
  <c r="CO56" i="64" s="1"/>
  <c r="CN55" i="64"/>
  <c r="CN56" i="64" s="1"/>
  <c r="CM55" i="64"/>
  <c r="CM56" i="64" s="1"/>
  <c r="CK55" i="64"/>
  <c r="CK56" i="64" s="1"/>
  <c r="CJ55" i="64"/>
  <c r="CJ56" i="64" s="1"/>
  <c r="CI55" i="64"/>
  <c r="CI56" i="64" s="1"/>
  <c r="CH55" i="64"/>
  <c r="CH56" i="64" s="1"/>
  <c r="CG55" i="64"/>
  <c r="CG56" i="64" s="1"/>
  <c r="CF55" i="64"/>
  <c r="CF56" i="64" s="1"/>
  <c r="BZ55" i="64"/>
  <c r="BY55" i="64"/>
  <c r="BX55" i="64"/>
  <c r="BW55" i="64"/>
  <c r="CZ54" i="64"/>
  <c r="CS54" i="64"/>
  <c r="CL54" i="64"/>
  <c r="CD54" i="64"/>
  <c r="CC54" i="64"/>
  <c r="CB54" i="64"/>
  <c r="CA54" i="64"/>
  <c r="CZ53" i="64"/>
  <c r="CS53" i="64"/>
  <c r="CL53" i="64"/>
  <c r="CD53" i="64"/>
  <c r="CC53" i="64"/>
  <c r="CB53" i="64"/>
  <c r="CE53" i="64" s="1"/>
  <c r="CA53" i="64"/>
  <c r="CZ52" i="64"/>
  <c r="CS52" i="64"/>
  <c r="CL52" i="64"/>
  <c r="CD52" i="64"/>
  <c r="CD55" i="64" s="1"/>
  <c r="CC52" i="64"/>
  <c r="CB52" i="64"/>
  <c r="CA52" i="64"/>
  <c r="CY47" i="64"/>
  <c r="CY48" i="64" s="1"/>
  <c r="CX47" i="64"/>
  <c r="CX48" i="64" s="1"/>
  <c r="CW47" i="64"/>
  <c r="CW48" i="64" s="1"/>
  <c r="CV47" i="64"/>
  <c r="CV48" i="64" s="1"/>
  <c r="CU47" i="64"/>
  <c r="CU48" i="64" s="1"/>
  <c r="CT47" i="64"/>
  <c r="CT48" i="64" s="1"/>
  <c r="CR47" i="64"/>
  <c r="CR48" i="64" s="1"/>
  <c r="CQ47" i="64"/>
  <c r="CQ48" i="64" s="1"/>
  <c r="CP47" i="64"/>
  <c r="CP48" i="64" s="1"/>
  <c r="CO47" i="64"/>
  <c r="CO48" i="64" s="1"/>
  <c r="CN47" i="64"/>
  <c r="CN48" i="64" s="1"/>
  <c r="CM47" i="64"/>
  <c r="CM48" i="64" s="1"/>
  <c r="CK47" i="64"/>
  <c r="CK48" i="64" s="1"/>
  <c r="CJ47" i="64"/>
  <c r="CJ48" i="64" s="1"/>
  <c r="CI47" i="64"/>
  <c r="CI48" i="64" s="1"/>
  <c r="CH47" i="64"/>
  <c r="CH48" i="64" s="1"/>
  <c r="CG47" i="64"/>
  <c r="CG48" i="64" s="1"/>
  <c r="CF47" i="64"/>
  <c r="CF48" i="64" s="1"/>
  <c r="BZ47" i="64"/>
  <c r="BY47" i="64"/>
  <c r="BX47" i="64"/>
  <c r="BW47" i="64"/>
  <c r="CZ46" i="64"/>
  <c r="CS46" i="64"/>
  <c r="CL46" i="64"/>
  <c r="CD46" i="64"/>
  <c r="CC46" i="64"/>
  <c r="CB46" i="64"/>
  <c r="CE46" i="64" s="1"/>
  <c r="CA46" i="64"/>
  <c r="CZ45" i="64"/>
  <c r="CS45" i="64"/>
  <c r="CL45" i="64"/>
  <c r="CD45" i="64"/>
  <c r="CC45" i="64"/>
  <c r="CB45" i="64"/>
  <c r="CA45" i="64"/>
  <c r="CZ44" i="64"/>
  <c r="CZ47" i="64" s="1"/>
  <c r="CS44" i="64"/>
  <c r="CL44" i="64"/>
  <c r="CD44" i="64"/>
  <c r="CC44" i="64"/>
  <c r="CC47" i="64" s="1"/>
  <c r="CB44" i="64"/>
  <c r="CA44" i="64"/>
  <c r="CY39" i="64"/>
  <c r="CY40" i="64" s="1"/>
  <c r="CX39" i="64"/>
  <c r="CX40" i="64" s="1"/>
  <c r="CW39" i="64"/>
  <c r="CW40" i="64" s="1"/>
  <c r="CV39" i="64"/>
  <c r="CV40" i="64" s="1"/>
  <c r="CU39" i="64"/>
  <c r="CU40" i="64" s="1"/>
  <c r="CT39" i="64"/>
  <c r="CT40" i="64" s="1"/>
  <c r="CR39" i="64"/>
  <c r="CR40" i="64" s="1"/>
  <c r="CQ39" i="64"/>
  <c r="CQ40" i="64" s="1"/>
  <c r="CP39" i="64"/>
  <c r="CP40" i="64" s="1"/>
  <c r="CO39" i="64"/>
  <c r="CO40" i="64" s="1"/>
  <c r="CN39" i="64"/>
  <c r="CN40" i="64" s="1"/>
  <c r="CM39" i="64"/>
  <c r="CM40" i="64" s="1"/>
  <c r="CK39" i="64"/>
  <c r="CK40" i="64" s="1"/>
  <c r="CJ39" i="64"/>
  <c r="CJ40" i="64" s="1"/>
  <c r="CI39" i="64"/>
  <c r="CI40" i="64" s="1"/>
  <c r="CH39" i="64"/>
  <c r="CH40" i="64" s="1"/>
  <c r="CG39" i="64"/>
  <c r="CG40" i="64" s="1"/>
  <c r="CF39" i="64"/>
  <c r="CF40" i="64" s="1"/>
  <c r="BZ39" i="64"/>
  <c r="BY39" i="64"/>
  <c r="BX39" i="64"/>
  <c r="BW39" i="64"/>
  <c r="CZ38" i="64"/>
  <c r="CS38" i="64"/>
  <c r="CL38" i="64"/>
  <c r="CD38" i="64"/>
  <c r="CC38" i="64"/>
  <c r="CB38" i="64"/>
  <c r="CA38" i="64"/>
  <c r="CZ37" i="64"/>
  <c r="CS37" i="64"/>
  <c r="CL37" i="64"/>
  <c r="CD37" i="64"/>
  <c r="CC37" i="64"/>
  <c r="CB37" i="64"/>
  <c r="CA37" i="64"/>
  <c r="CZ36" i="64"/>
  <c r="CS36" i="64"/>
  <c r="CS39" i="64" s="1"/>
  <c r="CL36" i="64"/>
  <c r="CD36" i="64"/>
  <c r="CC36" i="64"/>
  <c r="CB36" i="64"/>
  <c r="CB39" i="64" s="1"/>
  <c r="CA36" i="64"/>
  <c r="CY31" i="64"/>
  <c r="CY32" i="64" s="1"/>
  <c r="CX31" i="64"/>
  <c r="CX32" i="64" s="1"/>
  <c r="CW31" i="64"/>
  <c r="CW32" i="64" s="1"/>
  <c r="CV31" i="64"/>
  <c r="CV32" i="64" s="1"/>
  <c r="CU31" i="64"/>
  <c r="CU32" i="64" s="1"/>
  <c r="CT31" i="64"/>
  <c r="CT32" i="64" s="1"/>
  <c r="CR31" i="64"/>
  <c r="CR32" i="64" s="1"/>
  <c r="CQ31" i="64"/>
  <c r="CQ32" i="64" s="1"/>
  <c r="CP31" i="64"/>
  <c r="CP32" i="64" s="1"/>
  <c r="CO31" i="64"/>
  <c r="CO32" i="64" s="1"/>
  <c r="CN31" i="64"/>
  <c r="CN32" i="64" s="1"/>
  <c r="CM31" i="64"/>
  <c r="CM32" i="64" s="1"/>
  <c r="CK31" i="64"/>
  <c r="CK32" i="64" s="1"/>
  <c r="CJ31" i="64"/>
  <c r="CJ32" i="64" s="1"/>
  <c r="CI31" i="64"/>
  <c r="CI32" i="64" s="1"/>
  <c r="CH31" i="64"/>
  <c r="CH32" i="64" s="1"/>
  <c r="CG31" i="64"/>
  <c r="CG32" i="64" s="1"/>
  <c r="CF31" i="64"/>
  <c r="CF32" i="64" s="1"/>
  <c r="BZ31" i="64"/>
  <c r="BY31" i="64"/>
  <c r="BX31" i="64"/>
  <c r="BW31" i="64"/>
  <c r="CZ30" i="64"/>
  <c r="DA30" i="64" s="1"/>
  <c r="CS30" i="64"/>
  <c r="CL30" i="64"/>
  <c r="CD30" i="64"/>
  <c r="CC30" i="64"/>
  <c r="CB30" i="64"/>
  <c r="CA30" i="64"/>
  <c r="CZ29" i="64"/>
  <c r="CS29" i="64"/>
  <c r="DA29" i="64" s="1"/>
  <c r="CL29" i="64"/>
  <c r="CD29" i="64"/>
  <c r="CC29" i="64"/>
  <c r="CB29" i="64"/>
  <c r="CA29" i="64"/>
  <c r="CZ28" i="64"/>
  <c r="CS28" i="64"/>
  <c r="CL28" i="64"/>
  <c r="CL31" i="64" s="1"/>
  <c r="CD28" i="64"/>
  <c r="CC28" i="64"/>
  <c r="CB28" i="64"/>
  <c r="CA28" i="64"/>
  <c r="CA31" i="64" s="1"/>
  <c r="CY23" i="64"/>
  <c r="CY24" i="64" s="1"/>
  <c r="CX23" i="64"/>
  <c r="CX24" i="64" s="1"/>
  <c r="CW23" i="64"/>
  <c r="CW24" i="64" s="1"/>
  <c r="CV23" i="64"/>
  <c r="CV24" i="64" s="1"/>
  <c r="CU23" i="64"/>
  <c r="CU24" i="64" s="1"/>
  <c r="CT23" i="64"/>
  <c r="CT24" i="64" s="1"/>
  <c r="CR23" i="64"/>
  <c r="CR24" i="64" s="1"/>
  <c r="CQ23" i="64"/>
  <c r="CQ24" i="64" s="1"/>
  <c r="CP23" i="64"/>
  <c r="CP24" i="64" s="1"/>
  <c r="CO23" i="64"/>
  <c r="CO24" i="64" s="1"/>
  <c r="CN23" i="64"/>
  <c r="CN24" i="64" s="1"/>
  <c r="CM23" i="64"/>
  <c r="CM24" i="64" s="1"/>
  <c r="CK23" i="64"/>
  <c r="CK24" i="64" s="1"/>
  <c r="CJ23" i="64"/>
  <c r="CJ24" i="64" s="1"/>
  <c r="CI23" i="64"/>
  <c r="CI24" i="64" s="1"/>
  <c r="CH23" i="64"/>
  <c r="CH24" i="64" s="1"/>
  <c r="CG23" i="64"/>
  <c r="CG24" i="64" s="1"/>
  <c r="CF23" i="64"/>
  <c r="CF24" i="64" s="1"/>
  <c r="BZ23" i="64"/>
  <c r="BY23" i="64"/>
  <c r="BX23" i="64"/>
  <c r="BW23" i="64"/>
  <c r="CZ22" i="64"/>
  <c r="CS22" i="64"/>
  <c r="CL22" i="64"/>
  <c r="CD22" i="64"/>
  <c r="CC22" i="64"/>
  <c r="CB22" i="64"/>
  <c r="CE22" i="64" s="1"/>
  <c r="CA22" i="64"/>
  <c r="CZ21" i="64"/>
  <c r="CS21" i="64"/>
  <c r="CL21" i="64"/>
  <c r="CD21" i="64"/>
  <c r="CC21" i="64"/>
  <c r="CB21" i="64"/>
  <c r="CE21" i="64" s="1"/>
  <c r="CA21" i="64"/>
  <c r="CZ20" i="64"/>
  <c r="CS20" i="64"/>
  <c r="CL20" i="64"/>
  <c r="CD20" i="64"/>
  <c r="CD23" i="64" s="1"/>
  <c r="CC20" i="64"/>
  <c r="CB20" i="64"/>
  <c r="CA20" i="64"/>
  <c r="CY15" i="64"/>
  <c r="CY16" i="64" s="1"/>
  <c r="CX15" i="64"/>
  <c r="CW15" i="64"/>
  <c r="CW16" i="64" s="1"/>
  <c r="CV15" i="64"/>
  <c r="CU15" i="64"/>
  <c r="CU16" i="64" s="1"/>
  <c r="CT15" i="64"/>
  <c r="CR15" i="64"/>
  <c r="CQ15" i="64"/>
  <c r="CQ16" i="64" s="1"/>
  <c r="CP15" i="64"/>
  <c r="CP58" i="64" s="1"/>
  <c r="CO15" i="64"/>
  <c r="CO16" i="64" s="1"/>
  <c r="CN15" i="64"/>
  <c r="CM15" i="64"/>
  <c r="CM16" i="64" s="1"/>
  <c r="CK15" i="64"/>
  <c r="CK16" i="64" s="1"/>
  <c r="CJ15" i="64"/>
  <c r="CI15" i="64"/>
  <c r="CI16" i="64" s="1"/>
  <c r="CH15" i="64"/>
  <c r="CG15" i="64"/>
  <c r="CG16" i="64" s="1"/>
  <c r="CF15" i="64"/>
  <c r="BZ15" i="64"/>
  <c r="BY15" i="64"/>
  <c r="BX15" i="64"/>
  <c r="BX58" i="64" s="1"/>
  <c r="BW15" i="64"/>
  <c r="CZ14" i="64"/>
  <c r="CS14" i="64"/>
  <c r="CL14" i="64"/>
  <c r="CD14" i="64"/>
  <c r="CC14" i="64"/>
  <c r="CB14" i="64"/>
  <c r="CE14" i="64" s="1"/>
  <c r="CA14" i="64"/>
  <c r="CZ13" i="64"/>
  <c r="CS13" i="64"/>
  <c r="CL13" i="64"/>
  <c r="CE13" i="64"/>
  <c r="CD13" i="64"/>
  <c r="CA13" i="64"/>
  <c r="CZ12" i="64"/>
  <c r="CL12" i="64"/>
  <c r="CD12" i="64"/>
  <c r="CC12" i="64"/>
  <c r="CB12" i="64"/>
  <c r="CA12" i="64"/>
  <c r="CZ11" i="64"/>
  <c r="CS11" i="64"/>
  <c r="CL11" i="64"/>
  <c r="CD11" i="64"/>
  <c r="CC11" i="64"/>
  <c r="CB11" i="64"/>
  <c r="CA11" i="64"/>
  <c r="CZ10" i="64"/>
  <c r="CS10" i="64"/>
  <c r="CL10" i="64"/>
  <c r="CD10" i="64"/>
  <c r="CC10" i="64"/>
  <c r="CE10" i="64" s="1"/>
  <c r="CB10" i="64"/>
  <c r="CA10" i="64"/>
  <c r="CZ9" i="64"/>
  <c r="CS9" i="64"/>
  <c r="CS15" i="64" s="1"/>
  <c r="CL9" i="64"/>
  <c r="CD9" i="64"/>
  <c r="CC9" i="64"/>
  <c r="CB9" i="64"/>
  <c r="CB15" i="64" s="1"/>
  <c r="CA9" i="64"/>
  <c r="BR60" i="64"/>
  <c r="T21" i="84"/>
  <c r="F15" i="65"/>
  <c r="G15" i="65"/>
  <c r="H15" i="65"/>
  <c r="I15" i="65"/>
  <c r="Q15" i="65"/>
  <c r="X15" i="65"/>
  <c r="AE15" i="65"/>
  <c r="I9" i="64"/>
  <c r="J9" i="64"/>
  <c r="K9" i="64"/>
  <c r="L9" i="64"/>
  <c r="T9" i="64"/>
  <c r="AA9" i="64"/>
  <c r="AH9" i="64"/>
  <c r="AQ9" i="64"/>
  <c r="AR9" i="64"/>
  <c r="AS9" i="64"/>
  <c r="AT9" i="64"/>
  <c r="BB9" i="64"/>
  <c r="BI9" i="64"/>
  <c r="BP9" i="64"/>
  <c r="I10" i="64"/>
  <c r="J10" i="64"/>
  <c r="K10" i="64"/>
  <c r="L10" i="64"/>
  <c r="T10" i="64"/>
  <c r="AA10" i="64"/>
  <c r="AH10" i="64"/>
  <c r="AQ10" i="64"/>
  <c r="AR10" i="64"/>
  <c r="AS10" i="64"/>
  <c r="AT10" i="64"/>
  <c r="BB10" i="64"/>
  <c r="BI10" i="64"/>
  <c r="BP10" i="64"/>
  <c r="I11" i="64"/>
  <c r="J11" i="64"/>
  <c r="K11" i="64"/>
  <c r="L11" i="64"/>
  <c r="T11" i="64"/>
  <c r="AA11" i="64"/>
  <c r="AH11" i="64"/>
  <c r="AQ11" i="64"/>
  <c r="AR11" i="64"/>
  <c r="AS11" i="64"/>
  <c r="AT11" i="64"/>
  <c r="BB11" i="64"/>
  <c r="BI11" i="64"/>
  <c r="BP11" i="64"/>
  <c r="CE54" i="64" l="1"/>
  <c r="CS56" i="64"/>
  <c r="CC15" i="64"/>
  <c r="CZ15" i="64"/>
  <c r="DA12" i="64"/>
  <c r="BY58" i="64"/>
  <c r="CH58" i="64"/>
  <c r="CV58" i="64"/>
  <c r="CA23" i="64"/>
  <c r="CL23" i="64"/>
  <c r="DA22" i="64"/>
  <c r="CB31" i="64"/>
  <c r="CS31" i="64"/>
  <c r="CE29" i="64"/>
  <c r="CL32" i="64"/>
  <c r="CZ32" i="64"/>
  <c r="DA32" i="64" s="1"/>
  <c r="CC39" i="64"/>
  <c r="CZ39" i="64"/>
  <c r="CD47" i="64"/>
  <c r="CS48" i="64"/>
  <c r="DA48" i="64" s="1"/>
  <c r="CA55" i="64"/>
  <c r="CL55" i="64"/>
  <c r="DA54" i="64"/>
  <c r="CD15" i="64"/>
  <c r="CD58" i="64" s="1"/>
  <c r="CE11" i="64"/>
  <c r="CE12" i="64"/>
  <c r="DA13" i="64"/>
  <c r="DA14" i="64"/>
  <c r="BZ58" i="64"/>
  <c r="CN58" i="64"/>
  <c r="CR58" i="64"/>
  <c r="CB23" i="64"/>
  <c r="CB58" i="64" s="1"/>
  <c r="CS23" i="64"/>
  <c r="DA21" i="64"/>
  <c r="CC31" i="64"/>
  <c r="CZ31" i="64"/>
  <c r="CD39" i="64"/>
  <c r="CE38" i="64"/>
  <c r="CA47" i="64"/>
  <c r="CL47" i="64"/>
  <c r="CE45" i="64"/>
  <c r="DA46" i="64"/>
  <c r="CB55" i="64"/>
  <c r="CS55" i="64"/>
  <c r="DA53" i="64"/>
  <c r="CL56" i="64"/>
  <c r="CZ56" i="64"/>
  <c r="DA56" i="64" s="1"/>
  <c r="CA15" i="64"/>
  <c r="CA58" i="64" s="1"/>
  <c r="CL15" i="64"/>
  <c r="DA10" i="64"/>
  <c r="DA11" i="64"/>
  <c r="BW58" i="64"/>
  <c r="CF58" i="64"/>
  <c r="CJ58" i="64"/>
  <c r="CT58" i="64"/>
  <c r="CX58" i="64"/>
  <c r="CC23" i="64"/>
  <c r="CZ23" i="64"/>
  <c r="CD31" i="64"/>
  <c r="CE30" i="64"/>
  <c r="CS32" i="64"/>
  <c r="CA39" i="64"/>
  <c r="CL39" i="64"/>
  <c r="CE37" i="64"/>
  <c r="DA37" i="64"/>
  <c r="DA38" i="64"/>
  <c r="CB47" i="64"/>
  <c r="CS47" i="64"/>
  <c r="DA45" i="64"/>
  <c r="CL48" i="64"/>
  <c r="CZ48" i="64"/>
  <c r="CC55" i="64"/>
  <c r="CZ55" i="64"/>
  <c r="CL24" i="64"/>
  <c r="CS24" i="64"/>
  <c r="CZ24" i="64"/>
  <c r="CL40" i="64"/>
  <c r="CS40" i="64"/>
  <c r="CZ40" i="64"/>
  <c r="CE9" i="64"/>
  <c r="CE15" i="64" s="1"/>
  <c r="DA9" i="64"/>
  <c r="CF16" i="64"/>
  <c r="CH16" i="64"/>
  <c r="CJ16" i="64"/>
  <c r="CN16" i="64"/>
  <c r="CS16" i="64" s="1"/>
  <c r="CP16" i="64"/>
  <c r="CR16" i="64"/>
  <c r="CT16" i="64"/>
  <c r="CV16" i="64"/>
  <c r="CX16" i="64"/>
  <c r="CE20" i="64"/>
  <c r="CE23" i="64" s="1"/>
  <c r="DA20" i="64"/>
  <c r="DA23" i="64" s="1"/>
  <c r="CE28" i="64"/>
  <c r="DA28" i="64"/>
  <c r="DA31" i="64" s="1"/>
  <c r="CE36" i="64"/>
  <c r="DA36" i="64"/>
  <c r="DA39" i="64" s="1"/>
  <c r="CE44" i="64"/>
  <c r="CE47" i="64" s="1"/>
  <c r="DA44" i="64"/>
  <c r="DA47" i="64" s="1"/>
  <c r="CE52" i="64"/>
  <c r="CE55" i="64" s="1"/>
  <c r="DA52" i="64"/>
  <c r="DA55" i="64" s="1"/>
  <c r="CG58" i="64"/>
  <c r="CI58" i="64"/>
  <c r="CK58" i="64"/>
  <c r="CM58" i="64"/>
  <c r="CO58" i="64"/>
  <c r="CQ58" i="64"/>
  <c r="CU58" i="64"/>
  <c r="CW58" i="64"/>
  <c r="CY58" i="64"/>
  <c r="J15" i="65"/>
  <c r="AF15" i="65"/>
  <c r="AU11" i="64"/>
  <c r="AI11" i="64"/>
  <c r="AU10" i="64"/>
  <c r="AI10" i="64"/>
  <c r="AU9" i="64"/>
  <c r="AI9" i="64"/>
  <c r="BQ11" i="64"/>
  <c r="BQ10" i="64"/>
  <c r="BQ9" i="64"/>
  <c r="M11" i="64"/>
  <c r="M10" i="64"/>
  <c r="M9" i="64"/>
  <c r="AY65" i="84"/>
  <c r="AY68" i="84" s="1"/>
  <c r="AX65" i="84"/>
  <c r="AX68" i="84" s="1"/>
  <c r="AW65" i="84"/>
  <c r="AW68" i="84" s="1"/>
  <c r="AY55" i="84"/>
  <c r="AY58" i="84" s="1"/>
  <c r="AX55" i="84"/>
  <c r="AX58" i="84" s="1"/>
  <c r="AW58" i="84"/>
  <c r="AY45" i="84"/>
  <c r="AY48" i="84" s="1"/>
  <c r="AX45" i="84"/>
  <c r="AX48" i="84" s="1"/>
  <c r="AW45" i="84"/>
  <c r="AW48" i="84" s="1"/>
  <c r="AY35" i="84"/>
  <c r="AY38" i="84" s="1"/>
  <c r="AX35" i="84"/>
  <c r="AX38" i="84" s="1"/>
  <c r="AW35" i="84"/>
  <c r="AW38" i="84" s="1"/>
  <c r="AY24" i="84"/>
  <c r="AY27" i="84" s="1"/>
  <c r="AX24" i="84"/>
  <c r="AX27" i="84" s="1"/>
  <c r="AW24" i="84"/>
  <c r="AW27" i="84" s="1"/>
  <c r="AY14" i="84"/>
  <c r="AX14" i="84"/>
  <c r="AX17" i="84" s="1"/>
  <c r="AW14" i="84"/>
  <c r="J14" i="84"/>
  <c r="BV65" i="84"/>
  <c r="BU65" i="84"/>
  <c r="BT65" i="84"/>
  <c r="BS65" i="84"/>
  <c r="BR65" i="84"/>
  <c r="BQ65" i="84"/>
  <c r="BV55" i="84"/>
  <c r="BU55" i="84"/>
  <c r="BT55" i="84"/>
  <c r="BS55" i="84"/>
  <c r="BR55" i="84"/>
  <c r="BQ55" i="84"/>
  <c r="BV45" i="84"/>
  <c r="BU45" i="84"/>
  <c r="BT45" i="84"/>
  <c r="BS45" i="84"/>
  <c r="BR45" i="84"/>
  <c r="BQ45" i="84"/>
  <c r="BV35" i="84"/>
  <c r="BU35" i="84"/>
  <c r="BT35" i="84"/>
  <c r="BS35" i="84"/>
  <c r="BR35" i="84"/>
  <c r="BQ35" i="84"/>
  <c r="BV24" i="84"/>
  <c r="BU24" i="84"/>
  <c r="BT24" i="84"/>
  <c r="BS24" i="84"/>
  <c r="BR24" i="84"/>
  <c r="BQ24" i="84"/>
  <c r="BV14" i="84"/>
  <c r="BV70" i="84" s="1"/>
  <c r="BU14" i="84"/>
  <c r="BT14" i="84"/>
  <c r="BS14" i="84"/>
  <c r="BS70" i="84" s="1"/>
  <c r="BR14" i="84"/>
  <c r="BR70" i="84" s="1"/>
  <c r="BQ14" i="84"/>
  <c r="BN65" i="84"/>
  <c r="BM65" i="84"/>
  <c r="BL65" i="84"/>
  <c r="BK65" i="84"/>
  <c r="BJ65" i="84"/>
  <c r="BI65" i="84"/>
  <c r="BN55" i="84"/>
  <c r="BM55" i="84"/>
  <c r="BL55" i="84"/>
  <c r="BK55" i="84"/>
  <c r="BJ55" i="84"/>
  <c r="BI55" i="84"/>
  <c r="BN45" i="84"/>
  <c r="BM45" i="84"/>
  <c r="BL45" i="84"/>
  <c r="BK45" i="84"/>
  <c r="BJ45" i="84"/>
  <c r="BI45" i="84"/>
  <c r="BN35" i="84"/>
  <c r="BM35" i="84"/>
  <c r="BL35" i="84"/>
  <c r="BK35" i="84"/>
  <c r="BJ35" i="84"/>
  <c r="BI35" i="84"/>
  <c r="BN24" i="84"/>
  <c r="BM24" i="84"/>
  <c r="BL24" i="84"/>
  <c r="BK24" i="84"/>
  <c r="BJ24" i="84"/>
  <c r="BI24" i="84"/>
  <c r="BN14" i="84"/>
  <c r="BN70" i="84" s="1"/>
  <c r="BM14" i="84"/>
  <c r="BL14" i="84"/>
  <c r="BK14" i="84"/>
  <c r="BK70" i="84" s="1"/>
  <c r="BJ14" i="84"/>
  <c r="BJ70" i="84" s="1"/>
  <c r="BI14" i="84"/>
  <c r="BF65" i="84"/>
  <c r="BE65" i="84"/>
  <c r="BD65" i="84"/>
  <c r="BC65" i="84"/>
  <c r="BB65" i="84"/>
  <c r="BA65" i="84"/>
  <c r="BA67" i="84" s="1"/>
  <c r="AU65" i="84"/>
  <c r="AT65" i="84"/>
  <c r="AS65" i="84"/>
  <c r="AR65" i="84"/>
  <c r="AZ64" i="84"/>
  <c r="AV64" i="84"/>
  <c r="AZ63" i="84"/>
  <c r="AV63" i="84"/>
  <c r="AZ62" i="84"/>
  <c r="AZ65" i="84" s="1"/>
  <c r="AZ68" i="84" s="1"/>
  <c r="AV62" i="84"/>
  <c r="BF55" i="84"/>
  <c r="BE55" i="84"/>
  <c r="BD55" i="84"/>
  <c r="BC55" i="84"/>
  <c r="BB55" i="84"/>
  <c r="BA55" i="84"/>
  <c r="AU55" i="84"/>
  <c r="AT55" i="84"/>
  <c r="AS55" i="84"/>
  <c r="AR55" i="84"/>
  <c r="AZ54" i="84"/>
  <c r="AV54" i="84"/>
  <c r="AZ53" i="84"/>
  <c r="AV53" i="84"/>
  <c r="AZ52" i="84"/>
  <c r="AZ55" i="84" s="1"/>
  <c r="AZ58" i="84" s="1"/>
  <c r="AV52" i="84"/>
  <c r="BF45" i="84"/>
  <c r="BE45" i="84"/>
  <c r="BD45" i="84"/>
  <c r="BC45" i="84"/>
  <c r="BB45" i="84"/>
  <c r="BA45" i="84"/>
  <c r="AU45" i="84"/>
  <c r="AT45" i="84"/>
  <c r="AS45" i="84"/>
  <c r="AR45" i="84"/>
  <c r="AZ44" i="84"/>
  <c r="AV44" i="84"/>
  <c r="AZ43" i="84"/>
  <c r="AV43" i="84"/>
  <c r="AZ42" i="84"/>
  <c r="AZ45" i="84" s="1"/>
  <c r="AZ48" i="84" s="1"/>
  <c r="AV42" i="84"/>
  <c r="BF35" i="84"/>
  <c r="BE35" i="84"/>
  <c r="BD35" i="84"/>
  <c r="BC35" i="84"/>
  <c r="BB35" i="84"/>
  <c r="BA35" i="84"/>
  <c r="AU35" i="84"/>
  <c r="AT35" i="84"/>
  <c r="AS35" i="84"/>
  <c r="AR35" i="84"/>
  <c r="AZ34" i="84"/>
  <c r="AV34" i="84"/>
  <c r="AZ33" i="84"/>
  <c r="AV33" i="84"/>
  <c r="AZ32" i="84"/>
  <c r="AV32" i="84"/>
  <c r="AZ31" i="84"/>
  <c r="AV31" i="84"/>
  <c r="AV35" i="84" s="1"/>
  <c r="BF24" i="84"/>
  <c r="BE24" i="84"/>
  <c r="BD24" i="84"/>
  <c r="BC24" i="84"/>
  <c r="BB24" i="84"/>
  <c r="BA24" i="84"/>
  <c r="AU24" i="84"/>
  <c r="AT24" i="84"/>
  <c r="AS24" i="84"/>
  <c r="AR24" i="84"/>
  <c r="AZ23" i="84"/>
  <c r="AV23" i="84"/>
  <c r="AZ22" i="84"/>
  <c r="AV22" i="84"/>
  <c r="AZ21" i="84"/>
  <c r="AV21" i="84"/>
  <c r="AV24" i="84" s="1"/>
  <c r="BF14" i="84"/>
  <c r="BF70" i="84" s="1"/>
  <c r="BE14" i="84"/>
  <c r="BD14" i="84"/>
  <c r="BC14" i="84"/>
  <c r="BC70" i="84" s="1"/>
  <c r="BB14" i="84"/>
  <c r="BB70" i="84" s="1"/>
  <c r="BA14" i="84"/>
  <c r="AU14" i="84"/>
  <c r="AT14" i="84"/>
  <c r="AT70" i="84" s="1"/>
  <c r="AS14" i="84"/>
  <c r="AS70" i="84" s="1"/>
  <c r="AR14" i="84"/>
  <c r="AZ13" i="84"/>
  <c r="AV13" i="84"/>
  <c r="AZ12" i="84"/>
  <c r="AV12" i="84"/>
  <c r="AZ11" i="84"/>
  <c r="AV11" i="84"/>
  <c r="AZ10" i="84"/>
  <c r="AV10" i="84"/>
  <c r="AZ9" i="84"/>
  <c r="AV9" i="84"/>
  <c r="AZ8" i="84"/>
  <c r="AV8" i="84"/>
  <c r="CE31" i="64" l="1"/>
  <c r="CS60" i="64"/>
  <c r="DA15" i="64"/>
  <c r="DA58" i="64" s="1"/>
  <c r="CS58" i="64"/>
  <c r="CC58" i="64"/>
  <c r="AU70" i="84"/>
  <c r="BD70" i="84"/>
  <c r="AZ35" i="84"/>
  <c r="AZ38" i="84" s="1"/>
  <c r="BL70" i="84"/>
  <c r="BT70" i="84"/>
  <c r="CE39" i="64"/>
  <c r="CZ58" i="64"/>
  <c r="AV14" i="84"/>
  <c r="AR70" i="84"/>
  <c r="BA70" i="84"/>
  <c r="BE70" i="84"/>
  <c r="AV45" i="84"/>
  <c r="AV55" i="84"/>
  <c r="AV65" i="84"/>
  <c r="BI70" i="84"/>
  <c r="BM70" i="84"/>
  <c r="BQ70" i="84"/>
  <c r="BU70" i="84"/>
  <c r="CL58" i="64"/>
  <c r="DA24" i="64"/>
  <c r="CZ16" i="64"/>
  <c r="CL16" i="64"/>
  <c r="CL60" i="64" s="1"/>
  <c r="CE58" i="64"/>
  <c r="DA40" i="64"/>
  <c r="AZ14" i="84"/>
  <c r="AZ17" i="84" s="1"/>
  <c r="AZ24" i="84"/>
  <c r="AZ27" i="84" s="1"/>
  <c r="AW70" i="84"/>
  <c r="AW72" i="84" s="1"/>
  <c r="AY70" i="84"/>
  <c r="AY72" i="84" s="1"/>
  <c r="AW17" i="84"/>
  <c r="AY17" i="84"/>
  <c r="AX70" i="84"/>
  <c r="AX72" i="84" s="1"/>
  <c r="AV70" i="84" l="1"/>
  <c r="CZ60" i="64"/>
  <c r="DA16" i="64"/>
  <c r="DA60" i="64" s="1"/>
  <c r="AZ70" i="84"/>
  <c r="AZ72" i="84" s="1"/>
  <c r="BX34" i="84"/>
  <c r="BP34" i="84"/>
  <c r="BH34" i="84"/>
  <c r="BG34" i="84"/>
  <c r="AK34" i="84"/>
  <c r="AC34" i="84"/>
  <c r="U34" i="84"/>
  <c r="T34" i="84"/>
  <c r="M34" i="84"/>
  <c r="I34" i="84"/>
  <c r="AL34" i="84" l="1"/>
  <c r="BY34" i="84"/>
  <c r="BO21" i="84" l="1"/>
  <c r="BO9" i="84"/>
  <c r="BO12" i="84"/>
  <c r="BW11" i="84"/>
  <c r="BW9" i="84"/>
  <c r="BW33" i="84"/>
  <c r="BO45" i="84"/>
  <c r="BO33" i="84"/>
  <c r="BO54" i="84"/>
  <c r="BO52" i="84"/>
  <c r="BO62" i="84"/>
  <c r="BO65" i="84" s="1"/>
  <c r="BG63" i="84"/>
  <c r="BG64" i="84"/>
  <c r="BG62" i="84"/>
  <c r="BG54" i="84"/>
  <c r="BG53" i="84"/>
  <c r="BG44" i="84"/>
  <c r="BG43" i="84"/>
  <c r="BG42" i="84"/>
  <c r="BG33" i="84"/>
  <c r="BG32" i="84"/>
  <c r="BG31" i="84"/>
  <c r="BG21" i="84"/>
  <c r="BG23" i="84"/>
  <c r="BG22" i="84"/>
  <c r="BG13" i="84"/>
  <c r="BG12" i="84"/>
  <c r="BG10" i="84"/>
  <c r="BG8" i="84"/>
  <c r="BX64" i="84"/>
  <c r="BP64" i="84"/>
  <c r="BH64" i="84"/>
  <c r="BX63" i="84"/>
  <c r="BP63" i="84"/>
  <c r="BH63" i="84"/>
  <c r="BX62" i="84"/>
  <c r="BP62" i="84"/>
  <c r="BH62" i="84"/>
  <c r="BX54" i="84"/>
  <c r="BP54" i="84"/>
  <c r="BH54" i="84"/>
  <c r="BX53" i="84"/>
  <c r="BP53" i="84"/>
  <c r="BH53" i="84"/>
  <c r="BX52" i="84"/>
  <c r="BP52" i="84"/>
  <c r="BH52" i="84"/>
  <c r="BX44" i="84"/>
  <c r="BP44" i="84"/>
  <c r="BH44" i="84"/>
  <c r="BX43" i="84"/>
  <c r="BP43" i="84"/>
  <c r="BH43" i="84"/>
  <c r="BX42" i="84"/>
  <c r="BP42" i="84"/>
  <c r="BH42" i="84"/>
  <c r="BX33" i="84"/>
  <c r="BP33" i="84"/>
  <c r="BH33" i="84"/>
  <c r="BX32" i="84"/>
  <c r="BP32" i="84"/>
  <c r="BH32" i="84"/>
  <c r="BX31" i="84"/>
  <c r="BP31" i="84"/>
  <c r="BH31" i="84"/>
  <c r="BX23" i="84"/>
  <c r="BP23" i="84"/>
  <c r="BH23" i="84"/>
  <c r="BX22" i="84"/>
  <c r="BP22" i="84"/>
  <c r="BH22" i="84"/>
  <c r="BX21" i="84"/>
  <c r="BP21" i="84"/>
  <c r="BH21" i="84"/>
  <c r="BY17" i="84"/>
  <c r="BX13" i="84"/>
  <c r="BP13" i="84"/>
  <c r="BH13" i="84"/>
  <c r="BX12" i="84"/>
  <c r="BP12" i="84"/>
  <c r="BH12" i="84"/>
  <c r="BX11" i="84"/>
  <c r="BP11" i="84"/>
  <c r="BH11" i="84"/>
  <c r="BX10" i="84"/>
  <c r="BP10" i="84"/>
  <c r="BH10" i="84"/>
  <c r="BX9" i="84"/>
  <c r="BP9" i="84"/>
  <c r="BH9" i="84"/>
  <c r="BX8" i="84"/>
  <c r="BP8" i="84"/>
  <c r="BH8" i="84"/>
  <c r="AI65" i="84"/>
  <c r="AH65" i="84"/>
  <c r="AG65" i="84"/>
  <c r="AF65" i="84"/>
  <c r="AE65" i="84"/>
  <c r="AD65" i="84"/>
  <c r="AA65" i="84"/>
  <c r="Z65" i="84"/>
  <c r="Y65" i="84"/>
  <c r="X65" i="84"/>
  <c r="W65" i="84"/>
  <c r="V65" i="84"/>
  <c r="S65" i="84"/>
  <c r="R65" i="84"/>
  <c r="Q65" i="84"/>
  <c r="P65" i="84"/>
  <c r="O65" i="84"/>
  <c r="N65" i="84"/>
  <c r="N67" i="84" s="1"/>
  <c r="L65" i="84"/>
  <c r="L68" i="84" s="1"/>
  <c r="K65" i="84"/>
  <c r="K68" i="84" s="1"/>
  <c r="J65" i="84"/>
  <c r="J68" i="84" s="1"/>
  <c r="H65" i="84"/>
  <c r="G65" i="84"/>
  <c r="F65" i="84"/>
  <c r="E65" i="84"/>
  <c r="AK64" i="84"/>
  <c r="AC64" i="84"/>
  <c r="AB64" i="84"/>
  <c r="U64" i="84"/>
  <c r="T64" i="84"/>
  <c r="M64" i="84"/>
  <c r="I64" i="84"/>
  <c r="AK63" i="84"/>
  <c r="AC63" i="84"/>
  <c r="AB63" i="84"/>
  <c r="U63" i="84"/>
  <c r="T63" i="84"/>
  <c r="M63" i="84"/>
  <c r="I63" i="84"/>
  <c r="AK62" i="84"/>
  <c r="AC62" i="84"/>
  <c r="AB62" i="84"/>
  <c r="U62" i="84"/>
  <c r="T62" i="84"/>
  <c r="M62" i="84"/>
  <c r="I62" i="84"/>
  <c r="AI55" i="84"/>
  <c r="AH55" i="84"/>
  <c r="AG55" i="84"/>
  <c r="AF55" i="84"/>
  <c r="AE55" i="84"/>
  <c r="AD55" i="84"/>
  <c r="AA55" i="84"/>
  <c r="Z55" i="84"/>
  <c r="Y55" i="84"/>
  <c r="X55" i="84"/>
  <c r="W55" i="84"/>
  <c r="V55" i="84"/>
  <c r="S55" i="84"/>
  <c r="R55" i="84"/>
  <c r="Q55" i="84"/>
  <c r="P55" i="84"/>
  <c r="O55" i="84"/>
  <c r="N55" i="84"/>
  <c r="L55" i="84"/>
  <c r="L58" i="84" s="1"/>
  <c r="K55" i="84"/>
  <c r="K58" i="84" s="1"/>
  <c r="J55" i="84"/>
  <c r="J58" i="84" s="1"/>
  <c r="H55" i="84"/>
  <c r="G55" i="84"/>
  <c r="F55" i="84"/>
  <c r="E55" i="84"/>
  <c r="AK54" i="84"/>
  <c r="AC54" i="84"/>
  <c r="AB54" i="84"/>
  <c r="U54" i="84"/>
  <c r="T54" i="84"/>
  <c r="M54" i="84"/>
  <c r="I54" i="84"/>
  <c r="AK53" i="84"/>
  <c r="AC53" i="84"/>
  <c r="U53" i="84"/>
  <c r="T53" i="84"/>
  <c r="M53" i="84"/>
  <c r="I53" i="84"/>
  <c r="AK52" i="84"/>
  <c r="AC52" i="84"/>
  <c r="AB52" i="84"/>
  <c r="U52" i="84"/>
  <c r="M52" i="84"/>
  <c r="I52" i="84"/>
  <c r="AI45" i="84"/>
  <c r="AH45" i="84"/>
  <c r="AG45" i="84"/>
  <c r="AF45" i="84"/>
  <c r="AE45" i="84"/>
  <c r="AD45" i="84"/>
  <c r="AA45" i="84"/>
  <c r="Z45" i="84"/>
  <c r="Y45" i="84"/>
  <c r="X45" i="84"/>
  <c r="W45" i="84"/>
  <c r="V45" i="84"/>
  <c r="S45" i="84"/>
  <c r="R45" i="84"/>
  <c r="Q45" i="84"/>
  <c r="P45" i="84"/>
  <c r="O45" i="84"/>
  <c r="N45" i="84"/>
  <c r="L45" i="84"/>
  <c r="L48" i="84" s="1"/>
  <c r="K45" i="84"/>
  <c r="K48" i="84" s="1"/>
  <c r="J45" i="84"/>
  <c r="J48" i="84" s="1"/>
  <c r="H45" i="84"/>
  <c r="G45" i="84"/>
  <c r="F45" i="84"/>
  <c r="E45" i="84"/>
  <c r="AK44" i="84"/>
  <c r="AC44" i="84"/>
  <c r="U44" i="84"/>
  <c r="T44" i="84"/>
  <c r="M44" i="84"/>
  <c r="I44" i="84"/>
  <c r="AK43" i="84"/>
  <c r="AC43" i="84"/>
  <c r="U43" i="84"/>
  <c r="T43" i="84"/>
  <c r="M43" i="84"/>
  <c r="I43" i="84"/>
  <c r="AK42" i="84"/>
  <c r="AC42" i="84"/>
  <c r="U42" i="84"/>
  <c r="T42" i="84"/>
  <c r="M42" i="84"/>
  <c r="I42" i="84"/>
  <c r="AI35" i="84"/>
  <c r="AH35" i="84"/>
  <c r="AG35" i="84"/>
  <c r="AF35" i="84"/>
  <c r="AE35" i="84"/>
  <c r="AD35" i="84"/>
  <c r="AA35" i="84"/>
  <c r="Z35" i="84"/>
  <c r="Y35" i="84"/>
  <c r="X35" i="84"/>
  <c r="W35" i="84"/>
  <c r="V35" i="84"/>
  <c r="S35" i="84"/>
  <c r="R35" i="84"/>
  <c r="Q35" i="84"/>
  <c r="P35" i="84"/>
  <c r="O35" i="84"/>
  <c r="N35" i="84"/>
  <c r="L35" i="84"/>
  <c r="L38" i="84" s="1"/>
  <c r="K35" i="84"/>
  <c r="K38" i="84" s="1"/>
  <c r="J35" i="84"/>
  <c r="J38" i="84" s="1"/>
  <c r="H35" i="84"/>
  <c r="G35" i="84"/>
  <c r="F35" i="84"/>
  <c r="E35" i="84"/>
  <c r="AK33" i="84"/>
  <c r="AJ33" i="84"/>
  <c r="AJ35" i="84" s="1"/>
  <c r="AC33" i="84"/>
  <c r="AB33" i="84"/>
  <c r="U33" i="84"/>
  <c r="T33" i="84"/>
  <c r="M33" i="84"/>
  <c r="I33" i="84"/>
  <c r="AK32" i="84"/>
  <c r="AC32" i="84"/>
  <c r="U32" i="84"/>
  <c r="T32" i="84"/>
  <c r="M32" i="84"/>
  <c r="I32" i="84"/>
  <c r="AK31" i="84"/>
  <c r="AC31" i="84"/>
  <c r="U31" i="84"/>
  <c r="T31" i="84"/>
  <c r="M31" i="84"/>
  <c r="I31" i="84"/>
  <c r="AI24" i="84"/>
  <c r="AH24" i="84"/>
  <c r="AG24" i="84"/>
  <c r="AF24" i="84"/>
  <c r="AE24" i="84"/>
  <c r="AD24" i="84"/>
  <c r="AA24" i="84"/>
  <c r="Z24" i="84"/>
  <c r="Y24" i="84"/>
  <c r="X24" i="84"/>
  <c r="W24" i="84"/>
  <c r="V24" i="84"/>
  <c r="S24" i="84"/>
  <c r="R24" i="84"/>
  <c r="Q24" i="84"/>
  <c r="P24" i="84"/>
  <c r="O24" i="84"/>
  <c r="N24" i="84"/>
  <c r="L24" i="84"/>
  <c r="L27" i="84" s="1"/>
  <c r="K24" i="84"/>
  <c r="K27" i="84" s="1"/>
  <c r="J24" i="84"/>
  <c r="H24" i="84"/>
  <c r="G24" i="84"/>
  <c r="F24" i="84"/>
  <c r="E24" i="84"/>
  <c r="AJ24" i="84"/>
  <c r="AK23" i="84"/>
  <c r="AC23" i="84"/>
  <c r="U23" i="84"/>
  <c r="T23" i="84"/>
  <c r="M23" i="84"/>
  <c r="I23" i="84"/>
  <c r="AK22" i="84"/>
  <c r="AC22" i="84"/>
  <c r="U22" i="84"/>
  <c r="T22" i="84"/>
  <c r="M22" i="84"/>
  <c r="I22" i="84"/>
  <c r="AK21" i="84"/>
  <c r="AC21" i="84"/>
  <c r="AB21" i="84"/>
  <c r="U21" i="84"/>
  <c r="M21" i="84"/>
  <c r="I21" i="84"/>
  <c r="AL17" i="84"/>
  <c r="AI14" i="84"/>
  <c r="AH14" i="84"/>
  <c r="AG14" i="84"/>
  <c r="AF14" i="84"/>
  <c r="AE14" i="84"/>
  <c r="AD14" i="84"/>
  <c r="AA14" i="84"/>
  <c r="Z14" i="84"/>
  <c r="Y14" i="84"/>
  <c r="X14" i="84"/>
  <c r="W14" i="84"/>
  <c r="V14" i="84"/>
  <c r="S14" i="84"/>
  <c r="R14" i="84"/>
  <c r="Q14" i="84"/>
  <c r="P14" i="84"/>
  <c r="O14" i="84"/>
  <c r="N14" i="84"/>
  <c r="L14" i="84"/>
  <c r="K14" i="84"/>
  <c r="H14" i="84"/>
  <c r="G14" i="84"/>
  <c r="F14" i="84"/>
  <c r="E14" i="84"/>
  <c r="AK13" i="84"/>
  <c r="AC13" i="84"/>
  <c r="AB13" i="84"/>
  <c r="U13" i="84"/>
  <c r="T13" i="84"/>
  <c r="M13" i="84"/>
  <c r="I13" i="84"/>
  <c r="AK12" i="84"/>
  <c r="AC12" i="84"/>
  <c r="AB12" i="84"/>
  <c r="U12" i="84"/>
  <c r="T12" i="84"/>
  <c r="M12" i="84"/>
  <c r="I12" i="84"/>
  <c r="AK11" i="84"/>
  <c r="AJ11" i="84"/>
  <c r="AC11" i="84"/>
  <c r="U11" i="84"/>
  <c r="M11" i="84"/>
  <c r="I11" i="84"/>
  <c r="AK10" i="84"/>
  <c r="AC10" i="84"/>
  <c r="U10" i="84"/>
  <c r="T10" i="84"/>
  <c r="M10" i="84"/>
  <c r="I10" i="84"/>
  <c r="AK9" i="84"/>
  <c r="AJ9" i="84"/>
  <c r="AC9" i="84"/>
  <c r="AB9" i="84"/>
  <c r="U9" i="84"/>
  <c r="T9" i="84"/>
  <c r="M9" i="84"/>
  <c r="I9" i="84"/>
  <c r="AK8" i="84"/>
  <c r="AC8" i="84"/>
  <c r="U8" i="84"/>
  <c r="T8" i="84"/>
  <c r="M8" i="84"/>
  <c r="I8" i="84"/>
  <c r="J27" i="84" l="1"/>
  <c r="J70" i="84"/>
  <c r="E70" i="84"/>
  <c r="BW24" i="84"/>
  <c r="BW72" i="84" s="1"/>
  <c r="BW35" i="84"/>
  <c r="BW14" i="84"/>
  <c r="BO24" i="84"/>
  <c r="BG65" i="84"/>
  <c r="BZ65" i="84" s="1"/>
  <c r="F70" i="84"/>
  <c r="K70" i="84"/>
  <c r="K72" i="84" s="1"/>
  <c r="P70" i="84"/>
  <c r="V70" i="84"/>
  <c r="Z70" i="84"/>
  <c r="AF70" i="84"/>
  <c r="BO14" i="84"/>
  <c r="BX65" i="84"/>
  <c r="U45" i="84"/>
  <c r="M65" i="84"/>
  <c r="M68" i="84" s="1"/>
  <c r="AC65" i="84"/>
  <c r="I45" i="84"/>
  <c r="AC45" i="84"/>
  <c r="BP45" i="84"/>
  <c r="BG35" i="84"/>
  <c r="BO35" i="84"/>
  <c r="BG24" i="84"/>
  <c r="BG45" i="84"/>
  <c r="BZ45" i="84" s="1"/>
  <c r="BO55" i="84"/>
  <c r="I35" i="84"/>
  <c r="BH14" i="84"/>
  <c r="BY11" i="84"/>
  <c r="AL33" i="84"/>
  <c r="AC14" i="84"/>
  <c r="L70" i="84"/>
  <c r="L72" i="84" s="1"/>
  <c r="W70" i="84"/>
  <c r="AB24" i="84"/>
  <c r="M35" i="84"/>
  <c r="M38" i="84" s="1"/>
  <c r="BY23" i="84"/>
  <c r="BX45" i="84"/>
  <c r="G70" i="84"/>
  <c r="AG70" i="84"/>
  <c r="AK35" i="84"/>
  <c r="AK55" i="84"/>
  <c r="N70" i="84"/>
  <c r="AD70" i="84"/>
  <c r="U65" i="84"/>
  <c r="BP35" i="84"/>
  <c r="I14" i="84"/>
  <c r="AJ14" i="84"/>
  <c r="AJ72" i="84" s="1"/>
  <c r="AL12" i="84"/>
  <c r="Q70" i="84"/>
  <c r="AA70" i="84"/>
  <c r="I24" i="84"/>
  <c r="M55" i="84"/>
  <c r="M58" i="84" s="1"/>
  <c r="BP14" i="84"/>
  <c r="BH24" i="84"/>
  <c r="BH35" i="84"/>
  <c r="H70" i="84"/>
  <c r="R70" i="84"/>
  <c r="X70" i="84"/>
  <c r="AH70" i="84"/>
  <c r="T35" i="84"/>
  <c r="AB35" i="84"/>
  <c r="M45" i="84"/>
  <c r="M48" i="84" s="1"/>
  <c r="T14" i="84"/>
  <c r="AB14" i="84"/>
  <c r="J72" i="84"/>
  <c r="O70" i="84"/>
  <c r="S70" i="84"/>
  <c r="Y70" i="84"/>
  <c r="AE70" i="84"/>
  <c r="AI70" i="84"/>
  <c r="T24" i="84"/>
  <c r="AM24" i="84" s="1"/>
  <c r="AK24" i="84"/>
  <c r="U35" i="84"/>
  <c r="T45" i="84"/>
  <c r="AM45" i="84" s="1"/>
  <c r="CA45" i="84" s="1"/>
  <c r="AB55" i="84"/>
  <c r="BP24" i="84"/>
  <c r="BX35" i="84"/>
  <c r="BH45" i="84"/>
  <c r="BY9" i="84"/>
  <c r="BX24" i="84"/>
  <c r="BX55" i="84"/>
  <c r="M14" i="84"/>
  <c r="M17" i="84" s="1"/>
  <c r="U14" i="84"/>
  <c r="AK14" i="84"/>
  <c r="M24" i="84"/>
  <c r="M27" i="84" s="1"/>
  <c r="U24" i="84"/>
  <c r="AC24" i="84"/>
  <c r="BG14" i="84"/>
  <c r="AL10" i="84"/>
  <c r="AL22" i="84"/>
  <c r="AC35" i="84"/>
  <c r="AL42" i="84"/>
  <c r="AL43" i="84"/>
  <c r="AL44" i="84"/>
  <c r="I55" i="84"/>
  <c r="U55" i="84"/>
  <c r="AC55" i="84"/>
  <c r="T55" i="84"/>
  <c r="AL53" i="84"/>
  <c r="AL64" i="84"/>
  <c r="BY10" i="84"/>
  <c r="BY12" i="84"/>
  <c r="BY33" i="84"/>
  <c r="BY54" i="84"/>
  <c r="BY63" i="84"/>
  <c r="AL9" i="84"/>
  <c r="AL11" i="84"/>
  <c r="AL13" i="84"/>
  <c r="AL23" i="84"/>
  <c r="AL32" i="84"/>
  <c r="AL54" i="84"/>
  <c r="I65" i="84"/>
  <c r="T65" i="84"/>
  <c r="AB65" i="84"/>
  <c r="AK65" i="84"/>
  <c r="AL63" i="84"/>
  <c r="BY8" i="84"/>
  <c r="BY13" i="84"/>
  <c r="BY22" i="84"/>
  <c r="BY32" i="84"/>
  <c r="BY43" i="84"/>
  <c r="BY44" i="84"/>
  <c r="BH55" i="84"/>
  <c r="BP55" i="84"/>
  <c r="BG55" i="84"/>
  <c r="BY53" i="84"/>
  <c r="BH65" i="84"/>
  <c r="BY62" i="84"/>
  <c r="BY64" i="84"/>
  <c r="BX14" i="84"/>
  <c r="BY21" i="84"/>
  <c r="BY31" i="84"/>
  <c r="BY42" i="84"/>
  <c r="BY52" i="84"/>
  <c r="BP65" i="84"/>
  <c r="AL8" i="84"/>
  <c r="K17" i="84"/>
  <c r="AL31" i="84"/>
  <c r="AK45" i="84"/>
  <c r="AL52" i="84"/>
  <c r="AL62" i="84"/>
  <c r="J17" i="84"/>
  <c r="L17" i="84"/>
  <c r="AL21" i="84"/>
  <c r="AM55" i="84" l="1"/>
  <c r="BZ14" i="84"/>
  <c r="BZ55" i="84"/>
  <c r="BZ35" i="84"/>
  <c r="BZ24" i="84"/>
  <c r="CA24" i="84" s="1"/>
  <c r="BO72" i="84"/>
  <c r="T72" i="84"/>
  <c r="BX70" i="84"/>
  <c r="AL35" i="84"/>
  <c r="AM65" i="84"/>
  <c r="CA65" i="84" s="1"/>
  <c r="U70" i="84"/>
  <c r="BY45" i="84"/>
  <c r="AM35" i="84"/>
  <c r="CA35" i="84" s="1"/>
  <c r="M70" i="84"/>
  <c r="M72" i="84" s="1"/>
  <c r="AK70" i="84"/>
  <c r="BY35" i="84"/>
  <c r="I70" i="84"/>
  <c r="AL65" i="84"/>
  <c r="AB72" i="84"/>
  <c r="BP70" i="84"/>
  <c r="BY24" i="84"/>
  <c r="AL24" i="84"/>
  <c r="AL55" i="84"/>
  <c r="AL14" i="84"/>
  <c r="BY55" i="84"/>
  <c r="BG72" i="84"/>
  <c r="AM14" i="84"/>
  <c r="CA14" i="84" s="1"/>
  <c r="BH70" i="84"/>
  <c r="AC70" i="84"/>
  <c r="BY65" i="84"/>
  <c r="BY14" i="84"/>
  <c r="AL45" i="84"/>
  <c r="CA55" i="84" l="1"/>
  <c r="BZ73" i="84"/>
  <c r="BY72" i="84"/>
  <c r="AL72" i="84"/>
  <c r="AM73" i="84"/>
  <c r="AL70" i="84"/>
  <c r="BY70" i="84"/>
  <c r="CA73" i="84" l="1"/>
  <c r="BP14" i="64"/>
  <c r="BI14" i="64"/>
  <c r="BB14" i="64"/>
  <c r="AT14" i="64"/>
  <c r="AS14" i="64"/>
  <c r="AR14" i="64"/>
  <c r="AQ14" i="64"/>
  <c r="BP54" i="64"/>
  <c r="BI54" i="64"/>
  <c r="BB54" i="64"/>
  <c r="AT54" i="64"/>
  <c r="AS54" i="64"/>
  <c r="AR54" i="64"/>
  <c r="AQ54" i="64"/>
  <c r="BP53" i="64"/>
  <c r="BI53" i="64"/>
  <c r="BB53" i="64"/>
  <c r="AT53" i="64"/>
  <c r="AS53" i="64"/>
  <c r="AR53" i="64"/>
  <c r="AQ53" i="64"/>
  <c r="BP52" i="64"/>
  <c r="BI52" i="64"/>
  <c r="BB52" i="64"/>
  <c r="AT52" i="64"/>
  <c r="AS52" i="64"/>
  <c r="AR52" i="64"/>
  <c r="AQ52" i="64"/>
  <c r="BQ53" i="64" l="1"/>
  <c r="AU54" i="64"/>
  <c r="AU14" i="64"/>
  <c r="AU53" i="64"/>
  <c r="BQ54" i="64"/>
  <c r="AU52" i="64"/>
  <c r="BQ52" i="64"/>
  <c r="BQ14" i="64"/>
  <c r="E23" i="64" l="1"/>
  <c r="BP46" i="64" l="1"/>
  <c r="BI46" i="64"/>
  <c r="BB46" i="64"/>
  <c r="AT46" i="64"/>
  <c r="AS46" i="64"/>
  <c r="AR46" i="64"/>
  <c r="AQ46" i="64"/>
  <c r="BP45" i="64"/>
  <c r="BI45" i="64"/>
  <c r="BB45" i="64"/>
  <c r="AT45" i="64"/>
  <c r="AS45" i="64"/>
  <c r="AR45" i="64"/>
  <c r="AQ45" i="64"/>
  <c r="BP44" i="64"/>
  <c r="BI44" i="64"/>
  <c r="BB44" i="64"/>
  <c r="AT44" i="64"/>
  <c r="AS44" i="64"/>
  <c r="AR44" i="64"/>
  <c r="AQ44" i="64"/>
  <c r="BP30" i="64"/>
  <c r="BI30" i="64"/>
  <c r="BB30" i="64"/>
  <c r="AT30" i="64"/>
  <c r="AS30" i="64"/>
  <c r="AR30" i="64"/>
  <c r="AQ30" i="64"/>
  <c r="BP29" i="64"/>
  <c r="BI29" i="64"/>
  <c r="BB29" i="64"/>
  <c r="AT29" i="64"/>
  <c r="AS29" i="64"/>
  <c r="AR29" i="64"/>
  <c r="AQ29" i="64"/>
  <c r="BP28" i="64"/>
  <c r="BI28" i="64"/>
  <c r="BB28" i="64"/>
  <c r="AT28" i="64"/>
  <c r="AS28" i="64"/>
  <c r="AR28" i="64"/>
  <c r="AQ28" i="64"/>
  <c r="BP22" i="64"/>
  <c r="BI22" i="64"/>
  <c r="BB22" i="64"/>
  <c r="AT22" i="64"/>
  <c r="AS22" i="64"/>
  <c r="AR22" i="64"/>
  <c r="AQ22" i="64"/>
  <c r="BP21" i="64"/>
  <c r="BI21" i="64"/>
  <c r="BB21" i="64"/>
  <c r="AT21" i="64"/>
  <c r="AS21" i="64"/>
  <c r="AR21" i="64"/>
  <c r="AQ21" i="64"/>
  <c r="BP20" i="64"/>
  <c r="BI20" i="64"/>
  <c r="BB20" i="64"/>
  <c r="AT20" i="64"/>
  <c r="AS20" i="64"/>
  <c r="AR20" i="64"/>
  <c r="AQ20" i="64"/>
  <c r="BP13" i="64"/>
  <c r="BI13" i="64"/>
  <c r="BB13" i="64"/>
  <c r="AT13" i="64"/>
  <c r="AU13" i="64" s="1"/>
  <c r="AQ13" i="64"/>
  <c r="BP12" i="64"/>
  <c r="BB12" i="64"/>
  <c r="AT12" i="64"/>
  <c r="AS12" i="64"/>
  <c r="AR12" i="64"/>
  <c r="AQ12" i="64"/>
  <c r="AM55" i="64"/>
  <c r="AM47" i="64"/>
  <c r="AM39" i="64"/>
  <c r="AM31" i="64"/>
  <c r="AM23" i="64"/>
  <c r="AM15" i="64"/>
  <c r="BQ13" i="64" l="1"/>
  <c r="BQ20" i="64"/>
  <c r="BQ28" i="64"/>
  <c r="BQ44" i="64"/>
  <c r="AM58" i="64"/>
  <c r="BQ45" i="64"/>
  <c r="AU22" i="64"/>
  <c r="AU30" i="64"/>
  <c r="AU12" i="64"/>
  <c r="BQ12" i="64"/>
  <c r="BQ21" i="64"/>
  <c r="BQ22" i="64"/>
  <c r="AU20" i="64"/>
  <c r="AU21" i="64"/>
  <c r="AU28" i="64"/>
  <c r="BQ29" i="64"/>
  <c r="AU45" i="64"/>
  <c r="AU46" i="64"/>
  <c r="AU44" i="64"/>
  <c r="AU29" i="64"/>
  <c r="BQ30" i="64"/>
  <c r="BQ46" i="64"/>
  <c r="AH14" i="64" l="1"/>
  <c r="AA14" i="64"/>
  <c r="T14" i="64"/>
  <c r="L14" i="64"/>
  <c r="K14" i="64"/>
  <c r="J14" i="64"/>
  <c r="I14" i="64"/>
  <c r="AH12" i="64"/>
  <c r="T12" i="64"/>
  <c r="L12" i="64"/>
  <c r="K12" i="64"/>
  <c r="J12" i="64"/>
  <c r="I12" i="64"/>
  <c r="AI12" i="64" l="1"/>
  <c r="M14" i="64"/>
  <c r="AI14" i="64"/>
  <c r="M12" i="64"/>
  <c r="BP38" i="64" l="1"/>
  <c r="BI38" i="64"/>
  <c r="BB38" i="64"/>
  <c r="AT38" i="64"/>
  <c r="AS38" i="64"/>
  <c r="AR38" i="64"/>
  <c r="AQ38" i="64"/>
  <c r="BP37" i="64"/>
  <c r="BI37" i="64"/>
  <c r="BB37" i="64"/>
  <c r="AT37" i="64"/>
  <c r="AS37" i="64"/>
  <c r="AR37" i="64"/>
  <c r="AQ37" i="64"/>
  <c r="BP36" i="64"/>
  <c r="BI36" i="64"/>
  <c r="BB36" i="64"/>
  <c r="AT36" i="64"/>
  <c r="AS36" i="64"/>
  <c r="AR36" i="64"/>
  <c r="AQ36" i="64"/>
  <c r="AU37" i="64" l="1"/>
  <c r="BQ37" i="64"/>
  <c r="AU36" i="64"/>
  <c r="AU38" i="64"/>
  <c r="BQ36" i="64"/>
  <c r="BQ38" i="64"/>
  <c r="Q55" i="64" l="1"/>
  <c r="G23" i="65" l="1"/>
  <c r="H23" i="65"/>
  <c r="I23" i="65"/>
  <c r="Q23" i="65"/>
  <c r="X23" i="65"/>
  <c r="AE23" i="65"/>
  <c r="F23" i="65"/>
  <c r="J23" i="65" l="1"/>
  <c r="AF23" i="65"/>
  <c r="E47" i="64" l="1"/>
  <c r="F15" i="64" l="1"/>
  <c r="G15" i="64"/>
  <c r="H15" i="64"/>
  <c r="E15" i="64"/>
  <c r="BO55" i="64" l="1"/>
  <c r="BO56" i="64" s="1"/>
  <c r="BN55" i="64"/>
  <c r="BN56" i="64" s="1"/>
  <c r="BM55" i="64"/>
  <c r="BM56" i="64" s="1"/>
  <c r="BL55" i="64"/>
  <c r="BL56" i="64" s="1"/>
  <c r="BK55" i="64"/>
  <c r="BK56" i="64" s="1"/>
  <c r="BJ55" i="64"/>
  <c r="BJ56" i="64" s="1"/>
  <c r="BH55" i="64"/>
  <c r="BH56" i="64" s="1"/>
  <c r="BG55" i="64"/>
  <c r="BG56" i="64" s="1"/>
  <c r="BF55" i="64"/>
  <c r="BF56" i="64" s="1"/>
  <c r="BE55" i="64"/>
  <c r="BE56" i="64" s="1"/>
  <c r="BD55" i="64"/>
  <c r="BD56" i="64" s="1"/>
  <c r="BC55" i="64"/>
  <c r="BC56" i="64" s="1"/>
  <c r="BA55" i="64"/>
  <c r="BA56" i="64" s="1"/>
  <c r="AZ55" i="64"/>
  <c r="AZ56" i="64" s="1"/>
  <c r="AY55" i="64"/>
  <c r="AY56" i="64" s="1"/>
  <c r="AX55" i="64"/>
  <c r="AX56" i="64" s="1"/>
  <c r="AW55" i="64"/>
  <c r="AW56" i="64" s="1"/>
  <c r="AV55" i="64"/>
  <c r="AV56" i="64" s="1"/>
  <c r="AP55" i="64"/>
  <c r="AO55" i="64"/>
  <c r="AN55" i="64"/>
  <c r="BB55" i="64"/>
  <c r="BO47" i="64"/>
  <c r="BO48" i="64" s="1"/>
  <c r="BN47" i="64"/>
  <c r="BN48" i="64" s="1"/>
  <c r="BM47" i="64"/>
  <c r="BM48" i="64" s="1"/>
  <c r="BL47" i="64"/>
  <c r="BL48" i="64" s="1"/>
  <c r="BK47" i="64"/>
  <c r="BK48" i="64" s="1"/>
  <c r="BJ47" i="64"/>
  <c r="BJ48" i="64" s="1"/>
  <c r="BH47" i="64"/>
  <c r="BH48" i="64" s="1"/>
  <c r="BG47" i="64"/>
  <c r="BG48" i="64" s="1"/>
  <c r="BF47" i="64"/>
  <c r="BF48" i="64" s="1"/>
  <c r="BE47" i="64"/>
  <c r="BE48" i="64" s="1"/>
  <c r="BD47" i="64"/>
  <c r="BD48" i="64" s="1"/>
  <c r="BC47" i="64"/>
  <c r="BC48" i="64" s="1"/>
  <c r="BA47" i="64"/>
  <c r="BA48" i="64" s="1"/>
  <c r="AZ47" i="64"/>
  <c r="AZ48" i="64" s="1"/>
  <c r="AY47" i="64"/>
  <c r="AY48" i="64" s="1"/>
  <c r="AX47" i="64"/>
  <c r="AX48" i="64" s="1"/>
  <c r="AW47" i="64"/>
  <c r="AW48" i="64" s="1"/>
  <c r="AV47" i="64"/>
  <c r="AV48" i="64" s="1"/>
  <c r="AP47" i="64"/>
  <c r="AO47" i="64"/>
  <c r="AN47" i="64"/>
  <c r="BO39" i="64"/>
  <c r="BO40" i="64" s="1"/>
  <c r="BN39" i="64"/>
  <c r="BN40" i="64" s="1"/>
  <c r="BM39" i="64"/>
  <c r="BM40" i="64" s="1"/>
  <c r="BL39" i="64"/>
  <c r="BL40" i="64" s="1"/>
  <c r="BK39" i="64"/>
  <c r="BK40" i="64" s="1"/>
  <c r="BJ39" i="64"/>
  <c r="BJ40" i="64" s="1"/>
  <c r="BH39" i="64"/>
  <c r="BH40" i="64" s="1"/>
  <c r="BG39" i="64"/>
  <c r="BG40" i="64" s="1"/>
  <c r="BF39" i="64"/>
  <c r="BF40" i="64" s="1"/>
  <c r="BE39" i="64"/>
  <c r="BE40" i="64" s="1"/>
  <c r="BD39" i="64"/>
  <c r="BD40" i="64" s="1"/>
  <c r="BC39" i="64"/>
  <c r="BC40" i="64" s="1"/>
  <c r="BA39" i="64"/>
  <c r="BA40" i="64" s="1"/>
  <c r="AZ39" i="64"/>
  <c r="AZ40" i="64" s="1"/>
  <c r="AY39" i="64"/>
  <c r="AY40" i="64" s="1"/>
  <c r="AX39" i="64"/>
  <c r="AX40" i="64" s="1"/>
  <c r="AW39" i="64"/>
  <c r="AW40" i="64" s="1"/>
  <c r="AV39" i="64"/>
  <c r="AV40" i="64" s="1"/>
  <c r="AP39" i="64"/>
  <c r="AO39" i="64"/>
  <c r="AN39" i="64"/>
  <c r="AT39" i="64"/>
  <c r="AQ39" i="64"/>
  <c r="BO31" i="64"/>
  <c r="BO32" i="64" s="1"/>
  <c r="BN31" i="64"/>
  <c r="BN32" i="64" s="1"/>
  <c r="BM31" i="64"/>
  <c r="BM32" i="64" s="1"/>
  <c r="BL31" i="64"/>
  <c r="BL32" i="64" s="1"/>
  <c r="BK31" i="64"/>
  <c r="BK32" i="64" s="1"/>
  <c r="BJ31" i="64"/>
  <c r="BJ32" i="64" s="1"/>
  <c r="BH31" i="64"/>
  <c r="BH32" i="64" s="1"/>
  <c r="BG31" i="64"/>
  <c r="BG32" i="64" s="1"/>
  <c r="BF31" i="64"/>
  <c r="BF32" i="64" s="1"/>
  <c r="BE31" i="64"/>
  <c r="BE32" i="64" s="1"/>
  <c r="BD31" i="64"/>
  <c r="BD32" i="64" s="1"/>
  <c r="BC31" i="64"/>
  <c r="BC32" i="64" s="1"/>
  <c r="BA31" i="64"/>
  <c r="BA32" i="64" s="1"/>
  <c r="AZ31" i="64"/>
  <c r="AZ32" i="64" s="1"/>
  <c r="AY31" i="64"/>
  <c r="AY32" i="64" s="1"/>
  <c r="AX31" i="64"/>
  <c r="AX32" i="64" s="1"/>
  <c r="AW31" i="64"/>
  <c r="AW32" i="64" s="1"/>
  <c r="AV31" i="64"/>
  <c r="AV32" i="64" s="1"/>
  <c r="AP31" i="64"/>
  <c r="AO31" i="64"/>
  <c r="AN31" i="64"/>
  <c r="BO23" i="64"/>
  <c r="BO24" i="64" s="1"/>
  <c r="BN23" i="64"/>
  <c r="BN24" i="64" s="1"/>
  <c r="BM23" i="64"/>
  <c r="BM24" i="64" s="1"/>
  <c r="BL23" i="64"/>
  <c r="BL24" i="64" s="1"/>
  <c r="BK23" i="64"/>
  <c r="BK24" i="64" s="1"/>
  <c r="BJ23" i="64"/>
  <c r="BJ24" i="64" s="1"/>
  <c r="BH23" i="64"/>
  <c r="BH24" i="64" s="1"/>
  <c r="BG23" i="64"/>
  <c r="BG24" i="64" s="1"/>
  <c r="BF23" i="64"/>
  <c r="BF24" i="64" s="1"/>
  <c r="BE23" i="64"/>
  <c r="BE24" i="64" s="1"/>
  <c r="BD23" i="64"/>
  <c r="BD24" i="64" s="1"/>
  <c r="BC23" i="64"/>
  <c r="BC24" i="64" s="1"/>
  <c r="BA23" i="64"/>
  <c r="BA24" i="64" s="1"/>
  <c r="AZ23" i="64"/>
  <c r="AZ24" i="64" s="1"/>
  <c r="AY23" i="64"/>
  <c r="AY24" i="64" s="1"/>
  <c r="AX23" i="64"/>
  <c r="AX24" i="64" s="1"/>
  <c r="AW23" i="64"/>
  <c r="AW24" i="64" s="1"/>
  <c r="AV23" i="64"/>
  <c r="AV24" i="64" s="1"/>
  <c r="AP23" i="64"/>
  <c r="AO23" i="64"/>
  <c r="AN23" i="64"/>
  <c r="BO15" i="64"/>
  <c r="BN15" i="64"/>
  <c r="BM15" i="64"/>
  <c r="BM16" i="64" s="1"/>
  <c r="BL15" i="64"/>
  <c r="BL16" i="64" s="1"/>
  <c r="BK15" i="64"/>
  <c r="BJ15" i="64"/>
  <c r="BH15" i="64"/>
  <c r="BH16" i="64" s="1"/>
  <c r="BG15" i="64"/>
  <c r="BF15" i="64"/>
  <c r="BE15" i="64"/>
  <c r="BE16" i="64" s="1"/>
  <c r="BD15" i="64"/>
  <c r="BD16" i="64" s="1"/>
  <c r="BC15" i="64"/>
  <c r="BC16" i="64" s="1"/>
  <c r="BA15" i="64"/>
  <c r="BA16" i="64" s="1"/>
  <c r="AZ15" i="64"/>
  <c r="AZ16" i="64" s="1"/>
  <c r="AY15" i="64"/>
  <c r="AX15" i="64"/>
  <c r="AW15" i="64"/>
  <c r="AW16" i="64" s="1"/>
  <c r="AV15" i="64"/>
  <c r="AV16" i="64" s="1"/>
  <c r="AP15" i="64"/>
  <c r="AO15" i="64"/>
  <c r="AN15" i="64"/>
  <c r="AO58" i="64" l="1"/>
  <c r="AX58" i="64"/>
  <c r="BG58" i="64"/>
  <c r="AP58" i="64"/>
  <c r="AY58" i="64"/>
  <c r="BB39" i="64"/>
  <c r="AS47" i="64"/>
  <c r="AS15" i="64"/>
  <c r="BJ58" i="64"/>
  <c r="AT47" i="64"/>
  <c r="BN58" i="64"/>
  <c r="BN16" i="64"/>
  <c r="AS23" i="64"/>
  <c r="BB47" i="64"/>
  <c r="BC58" i="64"/>
  <c r="BF58" i="64"/>
  <c r="BF16" i="64"/>
  <c r="BK58" i="64"/>
  <c r="BK16" i="64"/>
  <c r="BO58" i="64"/>
  <c r="BO16" i="64"/>
  <c r="AT23" i="64"/>
  <c r="BG16" i="64"/>
  <c r="BB15" i="64"/>
  <c r="AR15" i="64"/>
  <c r="BI15" i="64"/>
  <c r="AQ23" i="64"/>
  <c r="AR23" i="64"/>
  <c r="BP24" i="64"/>
  <c r="BI31" i="64"/>
  <c r="AY16" i="64"/>
  <c r="AX16" i="64"/>
  <c r="BJ16" i="64"/>
  <c r="BB31" i="64"/>
  <c r="AS39" i="64"/>
  <c r="BI39" i="64"/>
  <c r="BP39" i="64"/>
  <c r="BQ39" i="64"/>
  <c r="AR47" i="64"/>
  <c r="BB56" i="64"/>
  <c r="BP48" i="64"/>
  <c r="BI48" i="64"/>
  <c r="BP40" i="64"/>
  <c r="BB32" i="64"/>
  <c r="BI24" i="64"/>
  <c r="AW58" i="64"/>
  <c r="AS55" i="64"/>
  <c r="BB24" i="64"/>
  <c r="AR31" i="64"/>
  <c r="BB48" i="64"/>
  <c r="BP15" i="64"/>
  <c r="BB23" i="64"/>
  <c r="BQ23" i="64"/>
  <c r="BA58" i="64"/>
  <c r="AT15" i="64"/>
  <c r="AQ15" i="64"/>
  <c r="BE58" i="64"/>
  <c r="BM58" i="64"/>
  <c r="BI23" i="64"/>
  <c r="BP23" i="64"/>
  <c r="AS31" i="64"/>
  <c r="AR39" i="64"/>
  <c r="AQ47" i="64"/>
  <c r="AT55" i="64"/>
  <c r="AT31" i="64"/>
  <c r="BI32" i="64"/>
  <c r="BP31" i="64"/>
  <c r="BP32" i="64"/>
  <c r="BI47" i="64"/>
  <c r="AQ55" i="64"/>
  <c r="BI56" i="64"/>
  <c r="BP55" i="64"/>
  <c r="BP56" i="64"/>
  <c r="AN58" i="64"/>
  <c r="AV58" i="64"/>
  <c r="AZ58" i="64"/>
  <c r="BD58" i="64"/>
  <c r="BH58" i="64"/>
  <c r="BL58" i="64"/>
  <c r="AQ31" i="64"/>
  <c r="AU39" i="64"/>
  <c r="BI40" i="64"/>
  <c r="BB40" i="64"/>
  <c r="BP47" i="64"/>
  <c r="BI55" i="64"/>
  <c r="AR55" i="64"/>
  <c r="BB16" i="64" l="1"/>
  <c r="BP16" i="64"/>
  <c r="BI16" i="64"/>
  <c r="BB58" i="64"/>
  <c r="BQ40" i="64"/>
  <c r="DB40" i="64" s="1"/>
  <c r="BQ55" i="64"/>
  <c r="BQ56" i="64"/>
  <c r="DB56" i="64" s="1"/>
  <c r="AS58" i="64"/>
  <c r="BI58" i="64"/>
  <c r="BQ48" i="64"/>
  <c r="DB48" i="64" s="1"/>
  <c r="AR58" i="64"/>
  <c r="AU23" i="64"/>
  <c r="AT58" i="64"/>
  <c r="BQ15" i="64"/>
  <c r="BP58" i="64"/>
  <c r="AU15" i="64"/>
  <c r="AU31" i="64"/>
  <c r="AU55" i="64"/>
  <c r="BQ47" i="64"/>
  <c r="AU47" i="64"/>
  <c r="BQ32" i="64"/>
  <c r="DB32" i="64" s="1"/>
  <c r="BQ31" i="64"/>
  <c r="AQ58" i="64"/>
  <c r="BQ24" i="64"/>
  <c r="DB24" i="64" s="1"/>
  <c r="BQ16" i="64" l="1"/>
  <c r="BQ58" i="64"/>
  <c r="AU58" i="64"/>
  <c r="BQ60" i="64" l="1"/>
  <c r="DB60" i="64" s="1"/>
  <c r="DB16" i="64"/>
  <c r="C16" i="65"/>
  <c r="D16" i="65"/>
  <c r="E16" i="65"/>
  <c r="K16" i="65"/>
  <c r="L16" i="65"/>
  <c r="M16" i="65"/>
  <c r="N16" i="65"/>
  <c r="O16" i="65"/>
  <c r="P16" i="65"/>
  <c r="R16" i="65"/>
  <c r="S16" i="65"/>
  <c r="T16" i="65"/>
  <c r="U16" i="65"/>
  <c r="V16" i="65"/>
  <c r="W16" i="65"/>
  <c r="Y16" i="65"/>
  <c r="Z16" i="65"/>
  <c r="AA16" i="65"/>
  <c r="AB16" i="65"/>
  <c r="AC16" i="65"/>
  <c r="AD16" i="65"/>
  <c r="AD56" i="65"/>
  <c r="AC56" i="65"/>
  <c r="AB56" i="65"/>
  <c r="AA56" i="65"/>
  <c r="Z56" i="65"/>
  <c r="Y56" i="65"/>
  <c r="W56" i="65"/>
  <c r="V56" i="65"/>
  <c r="U56" i="65"/>
  <c r="T56" i="65"/>
  <c r="S56" i="65"/>
  <c r="R56" i="65"/>
  <c r="P56" i="65"/>
  <c r="O56" i="65"/>
  <c r="N56" i="65"/>
  <c r="M56" i="65"/>
  <c r="L56" i="65"/>
  <c r="K56" i="65"/>
  <c r="E56" i="65"/>
  <c r="D56" i="65"/>
  <c r="C56" i="65"/>
  <c r="AE55" i="65"/>
  <c r="X55" i="65"/>
  <c r="Q55" i="65"/>
  <c r="I55" i="65"/>
  <c r="H55" i="65"/>
  <c r="G55" i="65"/>
  <c r="F55" i="65"/>
  <c r="AE54" i="65"/>
  <c r="X54" i="65"/>
  <c r="Q54" i="65"/>
  <c r="I54" i="65"/>
  <c r="H54" i="65"/>
  <c r="G54" i="65"/>
  <c r="F54" i="65"/>
  <c r="AE53" i="65"/>
  <c r="X53" i="65"/>
  <c r="Q53" i="65"/>
  <c r="I53" i="65"/>
  <c r="H53" i="65"/>
  <c r="G53" i="65"/>
  <c r="F53" i="65"/>
  <c r="AD48" i="65"/>
  <c r="AC48" i="65"/>
  <c r="AB48" i="65"/>
  <c r="AA48" i="65"/>
  <c r="Z48" i="65"/>
  <c r="Y48" i="65"/>
  <c r="W48" i="65"/>
  <c r="V48" i="65"/>
  <c r="U48" i="65"/>
  <c r="T48" i="65"/>
  <c r="S48" i="65"/>
  <c r="R48" i="65"/>
  <c r="P48" i="65"/>
  <c r="O48" i="65"/>
  <c r="N48" i="65"/>
  <c r="M48" i="65"/>
  <c r="L48" i="65"/>
  <c r="K48" i="65"/>
  <c r="E48" i="65"/>
  <c r="D48" i="65"/>
  <c r="C48" i="65"/>
  <c r="AE47" i="65"/>
  <c r="X47" i="65"/>
  <c r="Q47" i="65"/>
  <c r="I47" i="65"/>
  <c r="H47" i="65"/>
  <c r="G47" i="65"/>
  <c r="F47" i="65"/>
  <c r="AE46" i="65"/>
  <c r="X46" i="65"/>
  <c r="Q46" i="65"/>
  <c r="I46" i="65"/>
  <c r="H46" i="65"/>
  <c r="G46" i="65"/>
  <c r="F46" i="65"/>
  <c r="AE45" i="65"/>
  <c r="X45" i="65"/>
  <c r="Q45" i="65"/>
  <c r="I45" i="65"/>
  <c r="H45" i="65"/>
  <c r="G45" i="65"/>
  <c r="F45" i="65"/>
  <c r="AD40" i="65"/>
  <c r="AC40" i="65"/>
  <c r="AB40" i="65"/>
  <c r="AA40" i="65"/>
  <c r="Z40" i="65"/>
  <c r="Y40" i="65"/>
  <c r="W40" i="65"/>
  <c r="V40" i="65"/>
  <c r="U40" i="65"/>
  <c r="T40" i="65"/>
  <c r="S40" i="65"/>
  <c r="R40" i="65"/>
  <c r="P40" i="65"/>
  <c r="O40" i="65"/>
  <c r="N40" i="65"/>
  <c r="M40" i="65"/>
  <c r="L40" i="65"/>
  <c r="K40" i="65"/>
  <c r="E40" i="65"/>
  <c r="D40" i="65"/>
  <c r="C40" i="65"/>
  <c r="AE39" i="65"/>
  <c r="X39" i="65"/>
  <c r="Q39" i="65"/>
  <c r="I39" i="65"/>
  <c r="H39" i="65"/>
  <c r="G39" i="65"/>
  <c r="F39" i="65"/>
  <c r="AE38" i="65"/>
  <c r="X38" i="65"/>
  <c r="Q38" i="65"/>
  <c r="I38" i="65"/>
  <c r="H38" i="65"/>
  <c r="G38" i="65"/>
  <c r="F38" i="65"/>
  <c r="AE37" i="65"/>
  <c r="X37" i="65"/>
  <c r="Q37" i="65"/>
  <c r="I37" i="65"/>
  <c r="H37" i="65"/>
  <c r="G37" i="65"/>
  <c r="F37" i="65"/>
  <c r="AD32" i="65"/>
  <c r="AC32" i="65"/>
  <c r="AB32" i="65"/>
  <c r="AA32" i="65"/>
  <c r="Z32" i="65"/>
  <c r="Y32" i="65"/>
  <c r="W32" i="65"/>
  <c r="V32" i="65"/>
  <c r="U32" i="65"/>
  <c r="T32" i="65"/>
  <c r="S32" i="65"/>
  <c r="R32" i="65"/>
  <c r="P32" i="65"/>
  <c r="O32" i="65"/>
  <c r="N32" i="65"/>
  <c r="M32" i="65"/>
  <c r="L32" i="65"/>
  <c r="K32" i="65"/>
  <c r="E32" i="65"/>
  <c r="D32" i="65"/>
  <c r="C32" i="65"/>
  <c r="AE31" i="65"/>
  <c r="X31" i="65"/>
  <c r="Q31" i="65"/>
  <c r="I31" i="65"/>
  <c r="H31" i="65"/>
  <c r="G31" i="65"/>
  <c r="F31" i="65"/>
  <c r="AE30" i="65"/>
  <c r="X30" i="65"/>
  <c r="Q30" i="65"/>
  <c r="I30" i="65"/>
  <c r="H30" i="65"/>
  <c r="G30" i="65"/>
  <c r="F30" i="65"/>
  <c r="AE29" i="65"/>
  <c r="X29" i="65"/>
  <c r="Q29" i="65"/>
  <c r="I29" i="65"/>
  <c r="H29" i="65"/>
  <c r="G29" i="65"/>
  <c r="F29" i="65"/>
  <c r="AD24" i="65"/>
  <c r="AC24" i="65"/>
  <c r="AB24" i="65"/>
  <c r="AA24" i="65"/>
  <c r="Z24" i="65"/>
  <c r="Y24" i="65"/>
  <c r="W24" i="65"/>
  <c r="V24" i="65"/>
  <c r="U24" i="65"/>
  <c r="T24" i="65"/>
  <c r="S24" i="65"/>
  <c r="R24" i="65"/>
  <c r="P24" i="65"/>
  <c r="O24" i="65"/>
  <c r="N24" i="65"/>
  <c r="M24" i="65"/>
  <c r="L24" i="65"/>
  <c r="K24" i="65"/>
  <c r="E24" i="65"/>
  <c r="D24" i="65"/>
  <c r="C24" i="65"/>
  <c r="AE22" i="65"/>
  <c r="X22" i="65"/>
  <c r="Q22" i="65"/>
  <c r="I22" i="65"/>
  <c r="H22" i="65"/>
  <c r="G22" i="65"/>
  <c r="F22" i="65"/>
  <c r="AE21" i="65"/>
  <c r="X21" i="65"/>
  <c r="Q21" i="65"/>
  <c r="I21" i="65"/>
  <c r="H21" i="65"/>
  <c r="G21" i="65"/>
  <c r="F21" i="65"/>
  <c r="AE14" i="65"/>
  <c r="X14" i="65"/>
  <c r="Q14" i="65"/>
  <c r="I14" i="65"/>
  <c r="J14" i="65" s="1"/>
  <c r="F14" i="65"/>
  <c r="AE13" i="65"/>
  <c r="X13" i="65"/>
  <c r="Q13" i="65"/>
  <c r="I13" i="65"/>
  <c r="H13" i="65"/>
  <c r="G13" i="65"/>
  <c r="F13" i="65"/>
  <c r="AE12" i="65"/>
  <c r="X12" i="65"/>
  <c r="Q12" i="65"/>
  <c r="I12" i="65"/>
  <c r="H12" i="65"/>
  <c r="G12" i="65"/>
  <c r="F12" i="65"/>
  <c r="Z58" i="65" l="1"/>
  <c r="D58" i="65"/>
  <c r="P58" i="65"/>
  <c r="T58" i="65"/>
  <c r="C58" i="65"/>
  <c r="L58" i="65"/>
  <c r="AD58" i="65"/>
  <c r="E58" i="65"/>
  <c r="AB58" i="65"/>
  <c r="R58" i="65"/>
  <c r="V58" i="65"/>
  <c r="N58" i="65"/>
  <c r="H16" i="65"/>
  <c r="H24" i="65"/>
  <c r="H32" i="65"/>
  <c r="AE16" i="65"/>
  <c r="AE32" i="65"/>
  <c r="F16" i="65"/>
  <c r="Q16" i="65"/>
  <c r="AF13" i="65"/>
  <c r="F24" i="65"/>
  <c r="Q24" i="65"/>
  <c r="J22" i="65"/>
  <c r="F32" i="65"/>
  <c r="Q32" i="65"/>
  <c r="J30" i="65"/>
  <c r="J31" i="65"/>
  <c r="G16" i="65"/>
  <c r="I16" i="65"/>
  <c r="X16" i="65"/>
  <c r="G40" i="65"/>
  <c r="I40" i="65"/>
  <c r="X40" i="65"/>
  <c r="J39" i="65"/>
  <c r="G48" i="65"/>
  <c r="I48" i="65"/>
  <c r="X48" i="65"/>
  <c r="AF47" i="65"/>
  <c r="G56" i="65"/>
  <c r="I56" i="65"/>
  <c r="X56" i="65"/>
  <c r="J54" i="65"/>
  <c r="J55" i="65"/>
  <c r="AF14" i="65"/>
  <c r="AF21" i="65"/>
  <c r="AF38" i="65"/>
  <c r="AF46" i="65"/>
  <c r="J13" i="65"/>
  <c r="J21" i="65"/>
  <c r="I24" i="65"/>
  <c r="X24" i="65"/>
  <c r="AF22" i="65"/>
  <c r="G32" i="65"/>
  <c r="I32" i="65"/>
  <c r="X32" i="65"/>
  <c r="AF30" i="65"/>
  <c r="AF31" i="65"/>
  <c r="F40" i="65"/>
  <c r="H40" i="65"/>
  <c r="Q40" i="65"/>
  <c r="AE40" i="65"/>
  <c r="J38" i="65"/>
  <c r="AF39" i="65"/>
  <c r="F48" i="65"/>
  <c r="H48" i="65"/>
  <c r="Q48" i="65"/>
  <c r="AE48" i="65"/>
  <c r="J46" i="65"/>
  <c r="J47" i="65"/>
  <c r="F56" i="65"/>
  <c r="H56" i="65"/>
  <c r="Q56" i="65"/>
  <c r="AE56" i="65"/>
  <c r="AF54" i="65"/>
  <c r="AF55" i="65"/>
  <c r="J12" i="65"/>
  <c r="AF12" i="65"/>
  <c r="G24" i="65"/>
  <c r="AE24" i="65"/>
  <c r="J29" i="65"/>
  <c r="AF29" i="65"/>
  <c r="J37" i="65"/>
  <c r="AF37" i="65"/>
  <c r="J53" i="65"/>
  <c r="AF53" i="65"/>
  <c r="K58" i="65"/>
  <c r="M58" i="65"/>
  <c r="O58" i="65"/>
  <c r="S58" i="65"/>
  <c r="U58" i="65"/>
  <c r="W58" i="65"/>
  <c r="Y58" i="65"/>
  <c r="AA58" i="65"/>
  <c r="AC58" i="65"/>
  <c r="J45" i="65"/>
  <c r="AF45" i="65"/>
  <c r="AH22" i="64"/>
  <c r="AA22" i="64"/>
  <c r="T22" i="64"/>
  <c r="L22" i="64"/>
  <c r="K22" i="64"/>
  <c r="J22" i="64"/>
  <c r="I22" i="64"/>
  <c r="J32" i="65" l="1"/>
  <c r="AF24" i="65"/>
  <c r="X58" i="65"/>
  <c r="J56" i="65"/>
  <c r="G58" i="65"/>
  <c r="H58" i="65"/>
  <c r="AE58" i="65"/>
  <c r="AF48" i="65"/>
  <c r="J40" i="65"/>
  <c r="AF16" i="65"/>
  <c r="J16" i="65"/>
  <c r="F58" i="65"/>
  <c r="I58" i="65"/>
  <c r="Q58" i="65"/>
  <c r="J48" i="65"/>
  <c r="AF56" i="65"/>
  <c r="AF40" i="65"/>
  <c r="AF32" i="65"/>
  <c r="J24" i="65"/>
  <c r="AI22" i="64"/>
  <c r="M22" i="64"/>
  <c r="AF58" i="65" l="1"/>
  <c r="J58" i="65"/>
  <c r="AH29" i="64" l="1"/>
  <c r="AA29" i="64"/>
  <c r="T29" i="64"/>
  <c r="J29" i="64"/>
  <c r="K29" i="64"/>
  <c r="L29" i="64"/>
  <c r="I29" i="64"/>
  <c r="M29" i="64" l="1"/>
  <c r="AI29" i="64"/>
  <c r="AH54" i="64" l="1"/>
  <c r="AA54" i="64"/>
  <c r="T54" i="64"/>
  <c r="L54" i="64"/>
  <c r="K54" i="64"/>
  <c r="J54" i="64"/>
  <c r="I54" i="64"/>
  <c r="AI54" i="64" l="1"/>
  <c r="M54" i="64"/>
  <c r="AH45" i="64" l="1"/>
  <c r="AA45" i="64"/>
  <c r="T45" i="64"/>
  <c r="L45" i="64"/>
  <c r="K45" i="64"/>
  <c r="J45" i="64"/>
  <c r="I45" i="64"/>
  <c r="AI45" i="64" l="1"/>
  <c r="M45" i="64"/>
  <c r="O15" i="64" l="1"/>
  <c r="P15" i="64"/>
  <c r="Q15" i="64"/>
  <c r="R15" i="64"/>
  <c r="S15" i="64"/>
  <c r="T13" i="64"/>
  <c r="E31" i="64" l="1"/>
  <c r="E39" i="64"/>
  <c r="E55" i="64"/>
  <c r="J52" i="64" l="1"/>
  <c r="N15" i="64" l="1"/>
  <c r="U15" i="64"/>
  <c r="V15" i="64"/>
  <c r="W15" i="64"/>
  <c r="X15" i="64"/>
  <c r="Y15" i="64"/>
  <c r="Z15" i="64"/>
  <c r="AB15" i="64"/>
  <c r="AC15" i="64"/>
  <c r="AD15" i="64"/>
  <c r="AE15" i="64"/>
  <c r="AF15" i="64"/>
  <c r="AG15" i="64"/>
  <c r="I21" i="64" l="1"/>
  <c r="J21" i="64"/>
  <c r="K21" i="64"/>
  <c r="L21" i="64"/>
  <c r="I30" i="64"/>
  <c r="J30" i="64"/>
  <c r="K30" i="64"/>
  <c r="L30" i="64"/>
  <c r="I37" i="64"/>
  <c r="J37" i="64"/>
  <c r="K37" i="64"/>
  <c r="L37" i="64"/>
  <c r="I38" i="64"/>
  <c r="J38" i="64"/>
  <c r="K38" i="64"/>
  <c r="L38" i="64"/>
  <c r="T44" i="64"/>
  <c r="T46" i="64"/>
  <c r="I44" i="64"/>
  <c r="J44" i="64"/>
  <c r="K44" i="64"/>
  <c r="L44" i="64"/>
  <c r="I46" i="64"/>
  <c r="J46" i="64"/>
  <c r="K46" i="64"/>
  <c r="L46" i="64"/>
  <c r="T53" i="64"/>
  <c r="I53" i="64"/>
  <c r="J53" i="64"/>
  <c r="K53" i="64"/>
  <c r="L53" i="64"/>
  <c r="I13" i="64"/>
  <c r="L13" i="64"/>
  <c r="M38" i="64" l="1"/>
  <c r="M21" i="64"/>
  <c r="M44" i="64"/>
  <c r="M13" i="64"/>
  <c r="M46" i="64"/>
  <c r="M30" i="64"/>
  <c r="M53" i="64"/>
  <c r="M37" i="64"/>
  <c r="F55" i="64"/>
  <c r="G55" i="64"/>
  <c r="H55" i="64"/>
  <c r="N55" i="64"/>
  <c r="O55" i="64"/>
  <c r="P55" i="64"/>
  <c r="R55" i="64"/>
  <c r="S55" i="64"/>
  <c r="U55" i="64"/>
  <c r="V55" i="64"/>
  <c r="W55" i="64"/>
  <c r="X55" i="64"/>
  <c r="X56" i="64" s="1"/>
  <c r="Y55" i="64"/>
  <c r="Z55" i="64"/>
  <c r="AB55" i="64"/>
  <c r="AC55" i="64"/>
  <c r="AD55" i="64"/>
  <c r="AE55" i="64"/>
  <c r="AF55" i="64"/>
  <c r="AG55" i="64"/>
  <c r="F47" i="64"/>
  <c r="G47" i="64"/>
  <c r="H47" i="64"/>
  <c r="N47" i="64"/>
  <c r="O47" i="64"/>
  <c r="O48" i="64" s="1"/>
  <c r="P47" i="64"/>
  <c r="Q47" i="64"/>
  <c r="R47" i="64"/>
  <c r="S47" i="64"/>
  <c r="U47" i="64"/>
  <c r="V47" i="64"/>
  <c r="W47" i="64"/>
  <c r="X47" i="64"/>
  <c r="Y47" i="64"/>
  <c r="Z47" i="64"/>
  <c r="AB47" i="64"/>
  <c r="AC47" i="64"/>
  <c r="AD47" i="64"/>
  <c r="AE47" i="64"/>
  <c r="AF47" i="64"/>
  <c r="AG47" i="64"/>
  <c r="F31" i="64"/>
  <c r="G31" i="64"/>
  <c r="H31" i="64"/>
  <c r="N31" i="64"/>
  <c r="O31" i="64"/>
  <c r="P31" i="64"/>
  <c r="Q31" i="64"/>
  <c r="R31" i="64"/>
  <c r="S31" i="64"/>
  <c r="U31" i="64"/>
  <c r="V31" i="64"/>
  <c r="W31" i="64"/>
  <c r="X31" i="64"/>
  <c r="Y31" i="64"/>
  <c r="Z31" i="64"/>
  <c r="AB31" i="64"/>
  <c r="AC31" i="64"/>
  <c r="AD31" i="64"/>
  <c r="AE31" i="64"/>
  <c r="AF31" i="64"/>
  <c r="AG31" i="64"/>
  <c r="T21" i="64"/>
  <c r="F23" i="64"/>
  <c r="G23" i="64"/>
  <c r="H23" i="64"/>
  <c r="N23" i="64"/>
  <c r="O23" i="64"/>
  <c r="P23" i="64"/>
  <c r="Q23" i="64"/>
  <c r="R23" i="64"/>
  <c r="S23" i="64"/>
  <c r="U23" i="64"/>
  <c r="V23" i="64"/>
  <c r="W23" i="64"/>
  <c r="X23" i="64"/>
  <c r="Y23" i="64"/>
  <c r="Z23" i="64"/>
  <c r="AB23" i="64"/>
  <c r="AC23" i="64"/>
  <c r="AD23" i="64"/>
  <c r="AE23" i="64"/>
  <c r="AF23" i="64"/>
  <c r="AG23" i="64"/>
  <c r="F39" i="64" l="1"/>
  <c r="F58" i="64" s="1"/>
  <c r="G39" i="64"/>
  <c r="G58" i="64" s="1"/>
  <c r="H39" i="64"/>
  <c r="H58" i="64" s="1"/>
  <c r="N39" i="64"/>
  <c r="N58" i="64" s="1"/>
  <c r="O39" i="64"/>
  <c r="O58" i="64" s="1"/>
  <c r="P39" i="64"/>
  <c r="P58" i="64" s="1"/>
  <c r="Q39" i="64"/>
  <c r="Q58" i="64" s="1"/>
  <c r="R39" i="64"/>
  <c r="R58" i="64" s="1"/>
  <c r="S39" i="64"/>
  <c r="S58" i="64" s="1"/>
  <c r="U39" i="64"/>
  <c r="U58" i="64" s="1"/>
  <c r="V39" i="64"/>
  <c r="V58" i="64" s="1"/>
  <c r="W39" i="64"/>
  <c r="W58" i="64" s="1"/>
  <c r="X39" i="64"/>
  <c r="X58" i="64" s="1"/>
  <c r="Y39" i="64"/>
  <c r="Y58" i="64" s="1"/>
  <c r="Z39" i="64"/>
  <c r="Z58" i="64" s="1"/>
  <c r="AB39" i="64"/>
  <c r="AB58" i="64" s="1"/>
  <c r="AC39" i="64"/>
  <c r="AC58" i="64" s="1"/>
  <c r="AD39" i="64"/>
  <c r="AD58" i="64" s="1"/>
  <c r="AE39" i="64"/>
  <c r="AE58" i="64" s="1"/>
  <c r="AF39" i="64"/>
  <c r="AF58" i="64" s="1"/>
  <c r="AG39" i="64"/>
  <c r="AG58" i="64" s="1"/>
  <c r="AH28" i="64"/>
  <c r="AA28" i="64"/>
  <c r="T28" i="64"/>
  <c r="L28" i="64"/>
  <c r="L31" i="64" s="1"/>
  <c r="K28" i="64"/>
  <c r="K31" i="64" s="1"/>
  <c r="J28" i="64"/>
  <c r="J31" i="64" s="1"/>
  <c r="I28" i="64"/>
  <c r="I31" i="64" s="1"/>
  <c r="T37" i="64"/>
  <c r="T38" i="64"/>
  <c r="AH44" i="64"/>
  <c r="AA44" i="64"/>
  <c r="AH21" i="64"/>
  <c r="AA21" i="64"/>
  <c r="M28" i="64" l="1"/>
  <c r="M31" i="64" s="1"/>
  <c r="AI28" i="64"/>
  <c r="AI44" i="64"/>
  <c r="AI21" i="64"/>
  <c r="AA53" i="64" l="1"/>
  <c r="AA52" i="64"/>
  <c r="AA46" i="64"/>
  <c r="AA37" i="64"/>
  <c r="AA38" i="64"/>
  <c r="AA36" i="64"/>
  <c r="AA30" i="64"/>
  <c r="AA20" i="64"/>
  <c r="AA13" i="64"/>
  <c r="T52" i="64"/>
  <c r="T55" i="64" s="1"/>
  <c r="T36" i="64"/>
  <c r="T39" i="64" s="1"/>
  <c r="T30" i="64"/>
  <c r="T20" i="64"/>
  <c r="T23" i="64" s="1"/>
  <c r="I52" i="64"/>
  <c r="I55" i="64" s="1"/>
  <c r="I47" i="64"/>
  <c r="I36" i="64"/>
  <c r="I39" i="64" s="1"/>
  <c r="I20" i="64"/>
  <c r="I23" i="64" s="1"/>
  <c r="I15" i="64"/>
  <c r="AA55" i="64" l="1"/>
  <c r="T15" i="64"/>
  <c r="AA15" i="64"/>
  <c r="T31" i="64"/>
  <c r="I58" i="64"/>
  <c r="AA47" i="64"/>
  <c r="AA31" i="64"/>
  <c r="T47" i="64"/>
  <c r="AA23" i="64"/>
  <c r="AA39" i="64"/>
  <c r="T58" i="64" l="1"/>
  <c r="AA58" i="64"/>
  <c r="AH37" i="64" l="1"/>
  <c r="AH38" i="64"/>
  <c r="AH53" i="64"/>
  <c r="AH36" i="64"/>
  <c r="L36" i="64"/>
  <c r="K36" i="64"/>
  <c r="K39" i="64" s="1"/>
  <c r="J36" i="64"/>
  <c r="J39" i="64" l="1"/>
  <c r="L39" i="64"/>
  <c r="AH39" i="64"/>
  <c r="M36" i="64"/>
  <c r="M39" i="64" s="1"/>
  <c r="AI38" i="64"/>
  <c r="AI37" i="64"/>
  <c r="AI53" i="64"/>
  <c r="AI36" i="64"/>
  <c r="AI39" i="64" l="1"/>
  <c r="AG56" i="64" l="1"/>
  <c r="AE56" i="64"/>
  <c r="AC56" i="64"/>
  <c r="Z56" i="64"/>
  <c r="Y56" i="64"/>
  <c r="Q56" i="64"/>
  <c r="O56" i="64"/>
  <c r="AH52" i="64"/>
  <c r="AH55" i="64" s="1"/>
  <c r="L52" i="64"/>
  <c r="L55" i="64" s="1"/>
  <c r="K52" i="64"/>
  <c r="K55" i="64" s="1"/>
  <c r="J55" i="64"/>
  <c r="AG48" i="64"/>
  <c r="AF48" i="64"/>
  <c r="AE48" i="64"/>
  <c r="AD48" i="64"/>
  <c r="AC48" i="64"/>
  <c r="AB48" i="64"/>
  <c r="Z48" i="64"/>
  <c r="Y48" i="64"/>
  <c r="X48" i="64"/>
  <c r="W48" i="64"/>
  <c r="V48" i="64"/>
  <c r="U48" i="64"/>
  <c r="S48" i="64"/>
  <c r="R48" i="64"/>
  <c r="P48" i="64"/>
  <c r="N48" i="64"/>
  <c r="AH46" i="64"/>
  <c r="L47" i="64"/>
  <c r="K47" i="64"/>
  <c r="J47" i="64"/>
  <c r="AG40" i="64"/>
  <c r="AF40" i="64"/>
  <c r="AE40" i="64"/>
  <c r="AD40" i="64"/>
  <c r="AC40" i="64"/>
  <c r="AB40" i="64"/>
  <c r="Z40" i="64"/>
  <c r="Y40" i="64"/>
  <c r="X40" i="64"/>
  <c r="W40" i="64"/>
  <c r="V40" i="64"/>
  <c r="U40" i="64"/>
  <c r="S40" i="64"/>
  <c r="R40" i="64"/>
  <c r="Q40" i="64"/>
  <c r="P40" i="64"/>
  <c r="O40" i="64"/>
  <c r="N40" i="64"/>
  <c r="AG32" i="64"/>
  <c r="AF32" i="64"/>
  <c r="AE32" i="64"/>
  <c r="AD32" i="64"/>
  <c r="AC32" i="64"/>
  <c r="AB32" i="64"/>
  <c r="Z32" i="64"/>
  <c r="Y32" i="64"/>
  <c r="X32" i="64"/>
  <c r="W32" i="64"/>
  <c r="V32" i="64"/>
  <c r="U32" i="64"/>
  <c r="S32" i="64"/>
  <c r="R32" i="64"/>
  <c r="Q32" i="64"/>
  <c r="P32" i="64"/>
  <c r="O32" i="64"/>
  <c r="N32" i="64"/>
  <c r="AH30" i="64"/>
  <c r="AH20" i="64"/>
  <c r="L20" i="64"/>
  <c r="L23" i="64" s="1"/>
  <c r="K20" i="64"/>
  <c r="K23" i="64" s="1"/>
  <c r="J20" i="64"/>
  <c r="J23" i="64" s="1"/>
  <c r="AG16" i="64"/>
  <c r="AF16" i="64"/>
  <c r="AE16" i="64"/>
  <c r="AD16" i="64"/>
  <c r="AC16" i="64"/>
  <c r="Z16" i="64"/>
  <c r="Y16" i="64"/>
  <c r="X16" i="64"/>
  <c r="W16" i="64"/>
  <c r="V16" i="64"/>
  <c r="S16" i="64"/>
  <c r="R16" i="64"/>
  <c r="Q16" i="64"/>
  <c r="P16" i="64"/>
  <c r="O16" i="64"/>
  <c r="AH13" i="64"/>
  <c r="L15" i="64"/>
  <c r="K15" i="64"/>
  <c r="J15" i="64"/>
  <c r="AH15" i="64" l="1"/>
  <c r="E58" i="64"/>
  <c r="L58" i="64"/>
  <c r="J58" i="64"/>
  <c r="AH23" i="64"/>
  <c r="AH31" i="64"/>
  <c r="K58" i="64"/>
  <c r="AH47" i="64"/>
  <c r="M47" i="64"/>
  <c r="N56" i="64"/>
  <c r="M20" i="64"/>
  <c r="M23" i="64" s="1"/>
  <c r="AG24" i="64"/>
  <c r="R24" i="64"/>
  <c r="Y24" i="64"/>
  <c r="P24" i="64"/>
  <c r="W24" i="64"/>
  <c r="Z24" i="64"/>
  <c r="AE24" i="64"/>
  <c r="N24" i="64"/>
  <c r="U24" i="64"/>
  <c r="AC24" i="64"/>
  <c r="O24" i="64"/>
  <c r="V24" i="64"/>
  <c r="AD24" i="64"/>
  <c r="Q24" i="64"/>
  <c r="S24" i="64"/>
  <c r="X24" i="64"/>
  <c r="AB24" i="64"/>
  <c r="AF24" i="64"/>
  <c r="Q48" i="64"/>
  <c r="AI20" i="64"/>
  <c r="AA32" i="64"/>
  <c r="AA48" i="64"/>
  <c r="N16" i="64"/>
  <c r="T16" i="64" s="1"/>
  <c r="AD56" i="64"/>
  <c r="M52" i="64"/>
  <c r="M55" i="64" s="1"/>
  <c r="M15" i="64"/>
  <c r="AI13" i="64"/>
  <c r="AB16" i="64"/>
  <c r="AH16" i="64" s="1"/>
  <c r="AI52" i="64"/>
  <c r="AI55" i="64" s="1"/>
  <c r="U16" i="64"/>
  <c r="AA16" i="64" s="1"/>
  <c r="AH32" i="64"/>
  <c r="AA40" i="64"/>
  <c r="T40" i="64"/>
  <c r="AI46" i="64"/>
  <c r="AH40" i="64"/>
  <c r="T32" i="64"/>
  <c r="AH48" i="64"/>
  <c r="R56" i="64"/>
  <c r="U56" i="64"/>
  <c r="AB56" i="64"/>
  <c r="AF56" i="64"/>
  <c r="AI30" i="64"/>
  <c r="P56" i="64"/>
  <c r="V56" i="64"/>
  <c r="S56" i="64"/>
  <c r="W56" i="64"/>
  <c r="AI31" i="64" l="1"/>
  <c r="AI15" i="64"/>
  <c r="AH58" i="64"/>
  <c r="AI23" i="64"/>
  <c r="M58" i="64"/>
  <c r="AI47" i="64"/>
  <c r="T48" i="64"/>
  <c r="AI48" i="64" s="1"/>
  <c r="AH24" i="64"/>
  <c r="T24" i="64"/>
  <c r="AA24" i="64"/>
  <c r="AI32" i="64"/>
  <c r="AI40" i="64"/>
  <c r="T56" i="64"/>
  <c r="AA56" i="64"/>
  <c r="AI16" i="64"/>
  <c r="AH56" i="64"/>
  <c r="AH60" i="64" l="1"/>
  <c r="T60" i="64"/>
  <c r="AA60" i="64"/>
  <c r="AI58" i="64"/>
  <c r="AI24" i="64"/>
  <c r="AI56" i="64"/>
  <c r="AI60" i="64" l="1"/>
</calcChain>
</file>

<file path=xl/sharedStrings.xml><?xml version="1.0" encoding="utf-8"?>
<sst xmlns="http://schemas.openxmlformats.org/spreadsheetml/2006/main" count="1345" uniqueCount="114">
  <si>
    <t>№ п.п.</t>
  </si>
  <si>
    <t>Наименование образовательного объединения</t>
  </si>
  <si>
    <t>Количество групп по годам обучения</t>
  </si>
  <si>
    <t>Всего групп</t>
  </si>
  <si>
    <t>Наполняемость групп по годам обучения</t>
  </si>
  <si>
    <t xml:space="preserve">Всего детей </t>
  </si>
  <si>
    <t>Распределение групп по количеству часов в неделю. 1 год обучения</t>
  </si>
  <si>
    <t>Распределение групп по количеству часов 
в неделю. 2 год обучения</t>
  </si>
  <si>
    <t>Всего часов</t>
  </si>
  <si>
    <t>1 год</t>
  </si>
  <si>
    <t>2 год</t>
  </si>
  <si>
    <t>3 год и более</t>
  </si>
  <si>
    <t>Итого часов 
1 год</t>
  </si>
  <si>
    <t>Итого часов 
2 год</t>
  </si>
  <si>
    <t>Итого:</t>
  </si>
  <si>
    <t>ФИО педагога</t>
  </si>
  <si>
    <t>Распределение групп по количеству часов в неделю. 2 год обучения</t>
  </si>
  <si>
    <t>Распределение групп по количеству часов 3 год обучения
в неделю. 2 год обучения</t>
  </si>
  <si>
    <t>Итого часов 
3 и посл. год</t>
  </si>
  <si>
    <t>ВАКАНСИЯ</t>
  </si>
  <si>
    <t>1</t>
  </si>
  <si>
    <t>2</t>
  </si>
  <si>
    <t>3</t>
  </si>
  <si>
    <t>ЧАСЫ
ПДО</t>
  </si>
  <si>
    <t>Течническая</t>
  </si>
  <si>
    <t>С-Г</t>
  </si>
  <si>
    <t>Тур-краевед</t>
  </si>
  <si>
    <t>Физ-сп</t>
  </si>
  <si>
    <t>Худож</t>
  </si>
  <si>
    <t>Естествен</t>
  </si>
  <si>
    <t>чел/час</t>
  </si>
  <si>
    <t>ИТОГ</t>
  </si>
  <si>
    <t>лет обучения</t>
  </si>
  <si>
    <t>Течническая направленность</t>
  </si>
  <si>
    <t>Социально-геманитарная направленность</t>
  </si>
  <si>
    <t>Художественная направленность</t>
  </si>
  <si>
    <t>Туристко-краеведческая направленность</t>
  </si>
  <si>
    <t>Естественнонаучная направленность</t>
  </si>
  <si>
    <t>Физкультурно-спортивная направленность</t>
  </si>
  <si>
    <t>ИТОГО</t>
  </si>
  <si>
    <t>3 
год и более</t>
  </si>
  <si>
    <t>№
п/п</t>
  </si>
  <si>
    <t>№ 
п/п</t>
  </si>
  <si>
    <t xml:space="preserve">Распределение групп по количеству часов в неделю. 3 год обучения
</t>
  </si>
  <si>
    <t>на 2021-2022 учебный год
(первое полугодие)</t>
  </si>
  <si>
    <t>ИТОГО разница</t>
  </si>
  <si>
    <t>ч/часы</t>
  </si>
  <si>
    <t>Новые ДООП</t>
  </si>
  <si>
    <t>Новая ДООП</t>
  </si>
  <si>
    <t>разница</t>
  </si>
  <si>
    <t>план</t>
  </si>
  <si>
    <t>факт</t>
  </si>
  <si>
    <t>ИТОГО чел/часы</t>
  </si>
  <si>
    <t>Педагог 1</t>
  </si>
  <si>
    <t>Педагог 2</t>
  </si>
  <si>
    <t>Педагог 3</t>
  </si>
  <si>
    <t>Педагог 4</t>
  </si>
  <si>
    <t>Педагог 5</t>
  </si>
  <si>
    <t>20____г 2-ое п\г сентябрь-декабрь</t>
  </si>
  <si>
    <t>Программа 1</t>
  </si>
  <si>
    <t>Программа 2</t>
  </si>
  <si>
    <t>Программа 3</t>
  </si>
  <si>
    <t>Программа 4</t>
  </si>
  <si>
    <t>Программа 5</t>
  </si>
  <si>
    <t>Художественная</t>
  </si>
  <si>
    <t>ВАКАНСИЯ/Педагог 2</t>
  </si>
  <si>
    <t>20____г 1-ое п\г январь-май</t>
  </si>
  <si>
    <t>на 20___-20___ учебный год
(первое полугодие)</t>
  </si>
  <si>
    <t>ПРОЕКТ 
Учебно-производственный план  "Образовательное учреждение"</t>
  </si>
  <si>
    <t>УТВЕРЖДАЮ
Директор 
"Образовательная организация"
____________________ФИО
приказ от________ №______</t>
  </si>
  <si>
    <t>Учебно-производственный план "Образовательная организация"</t>
  </si>
  <si>
    <t>Чел/часы</t>
  </si>
  <si>
    <t>Исходный План по ГЗ - ХХХХ чел</t>
  </si>
  <si>
    <t>ЛЕТО</t>
  </si>
  <si>
    <t>ПЛАН по ГЗ</t>
  </si>
  <si>
    <t>ВАКАНСИЯ/ Педагог 2</t>
  </si>
  <si>
    <t>Программа 5 (ОВЗ)</t>
  </si>
  <si>
    <t>Изменение по ГЗ:</t>
  </si>
  <si>
    <t>ИТОГО чел-часов Финансовый год</t>
  </si>
  <si>
    <t>Техническая</t>
  </si>
  <si>
    <t xml:space="preserve">ГБНОУ "Академия цифровых технологий" Санкт-Петербурга         </t>
  </si>
  <si>
    <t>СВЕДЕНИЯ О ВЫПОЛНЕНИИ ГОСЗАДАНИЯ ЗА 2021-2022 УЧ. ГОД</t>
  </si>
  <si>
    <t>Направленность</t>
  </si>
  <si>
    <t>Обучение</t>
  </si>
  <si>
    <r>
      <t xml:space="preserve">2 полугодие 
</t>
    </r>
    <r>
      <rPr>
        <b/>
        <i/>
        <sz val="13"/>
        <color indexed="8"/>
        <rFont val="Times New Roman"/>
        <family val="1"/>
        <charset val="204"/>
      </rPr>
      <t>(сентябрь 2021 - декабрь 2021)</t>
    </r>
  </si>
  <si>
    <r>
      <t xml:space="preserve">1 полугодие
</t>
    </r>
    <r>
      <rPr>
        <b/>
        <i/>
        <sz val="13"/>
        <color indexed="8"/>
        <rFont val="Times New Roman"/>
        <family val="1"/>
        <charset val="204"/>
      </rPr>
      <t>(январь 2022 - май 2022)</t>
    </r>
  </si>
  <si>
    <t>Летние интенсивы</t>
  </si>
  <si>
    <t>Итого за год</t>
  </si>
  <si>
    <t>обучающиеся</t>
  </si>
  <si>
    <t>группы</t>
  </si>
  <si>
    <t>11=(3+6)/2+9</t>
  </si>
  <si>
    <t>12=4+7+10</t>
  </si>
  <si>
    <t>всего</t>
  </si>
  <si>
    <t xml:space="preserve">1 год </t>
  </si>
  <si>
    <t>3 год</t>
  </si>
  <si>
    <t>Социально-гуманитарная</t>
  </si>
  <si>
    <t>Естественно-научная</t>
  </si>
  <si>
    <t>Физкультурно-спортивная</t>
  </si>
  <si>
    <t>Туристко-краеведческая</t>
  </si>
  <si>
    <t>Итого</t>
  </si>
  <si>
    <t>Заместитель директора по УВР _____________________ Э.Н. Колесников</t>
  </si>
  <si>
    <t xml:space="preserve">ГБНОУ "Академия цифровых технологий" Санкт-Петербурга      </t>
  </si>
  <si>
    <t>СВЕДЕНИЯ О ВЫПОЛНЕНИИ ГОСЗАДАНИЯ ЗА 2022-2023 уч. ГОД</t>
  </si>
  <si>
    <r>
      <t xml:space="preserve">2 полугодие
</t>
    </r>
    <r>
      <rPr>
        <b/>
        <i/>
        <sz val="13"/>
        <color indexed="8"/>
        <rFont val="Times New Roman"/>
        <family val="1"/>
        <charset val="204"/>
      </rPr>
      <t>(сентябрь 2022 - декабрь 2022)</t>
    </r>
  </si>
  <si>
    <r>
      <t xml:space="preserve">1 полугодие
</t>
    </r>
    <r>
      <rPr>
        <b/>
        <i/>
        <sz val="13"/>
        <color indexed="8"/>
        <rFont val="Times New Roman"/>
        <family val="1"/>
        <charset val="204"/>
      </rPr>
      <t>(январь 2023 - май 2023)</t>
    </r>
  </si>
  <si>
    <t>Социально-педагогическая</t>
  </si>
  <si>
    <t>СВЕДЕНИЯ О ВЫПОЛНЕНИИ ГОСЗАДАНИЯ ЗА 2022 ГОД</t>
  </si>
  <si>
    <t>ИТОГО  чел-час</t>
  </si>
  <si>
    <t>2021г. 2-ое п/г сентябрь-декабрь</t>
  </si>
  <si>
    <t>2022г. 1-ое п/г январь-май</t>
  </si>
  <si>
    <t>на 2022-2023 учебный год
(первое полугодие)</t>
  </si>
  <si>
    <t>2022г. 2-ое п/г сентябрь-декабрь</t>
  </si>
  <si>
    <t>ВАКАНСИЯ Педагог 2</t>
  </si>
  <si>
    <t>Всего за год Чел/часы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</si>
</sst>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0"/>
      <color indexed="8"/>
      <name val="Helvetica Neue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indexed="8"/>
      <name val="Helvetica Neue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Helvetica Neue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4"/>
      <color indexed="8"/>
      <name val="Helvetica Neue"/>
    </font>
    <font>
      <sz val="14"/>
      <color indexed="8"/>
      <name val="Times New Roman"/>
      <family val="1"/>
      <charset val="204"/>
    </font>
    <font>
      <sz val="14"/>
      <color indexed="8"/>
      <name val="Helvetica Neue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Helvetica Neue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19"/>
        <bgColor auto="1"/>
      </patternFill>
    </fill>
    <fill>
      <patternFill patternType="solid">
        <fgColor indexed="22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auto="1"/>
      </patternFill>
    </fill>
    <fill>
      <patternFill patternType="solid">
        <fgColor rgb="FF9999FF"/>
        <bgColor indexed="64"/>
      </patternFill>
    </fill>
    <fill>
      <patternFill patternType="solid">
        <fgColor rgb="FFB2FCC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89B56"/>
        <bgColor indexed="64"/>
      </patternFill>
    </fill>
    <fill>
      <patternFill patternType="solid">
        <fgColor rgb="FFFF8F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76">
    <border>
      <left/>
      <right/>
      <top/>
      <bottom/>
      <diagonal/>
    </border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1"/>
      </bottom>
      <diagonal/>
    </border>
    <border>
      <left style="thin">
        <color indexed="8"/>
      </left>
      <right style="thin">
        <color indexed="21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2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1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2" tint="-0.24994659260841701"/>
      </bottom>
      <diagonal/>
    </border>
    <border>
      <left/>
      <right/>
      <top style="thin">
        <color indexed="64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/>
      <right style="thin">
        <color indexed="64"/>
      </right>
      <top style="thin">
        <color theme="2" tint="-0.24994659260841701"/>
      </top>
      <bottom style="thin">
        <color theme="2" tint="-0.499984740745262"/>
      </bottom>
      <diagonal/>
    </border>
    <border>
      <left style="thin">
        <color indexed="64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24994659260841701"/>
      </right>
      <top style="thin">
        <color theme="2" tint="-0.24994659260841701"/>
      </top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3" tint="0.39994506668294322"/>
      </left>
      <right style="thin">
        <color theme="2" tint="-0.24994659260841701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theme="3" tint="0.3999450666829432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3" tint="0.39994506668294322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/>
      <top/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2" tint="-0.499984740745262"/>
      </bottom>
      <diagonal/>
    </border>
    <border>
      <left style="thin">
        <color indexed="64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2" tint="-0.24994659260841701"/>
      </right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2" tint="-0.24994659260841701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/>
      <diagonal/>
    </border>
    <border>
      <left style="thin">
        <color indexed="64"/>
      </left>
      <right/>
      <top style="thin">
        <color theme="2" tint="-0.499984740745262"/>
      </top>
      <bottom/>
      <diagonal/>
    </border>
    <border>
      <left style="thin">
        <color theme="3" tint="0.39994506668294322"/>
      </left>
      <right style="thin">
        <color indexed="64"/>
      </right>
      <top style="thin">
        <color theme="3" tint="0.39994506668294322"/>
      </top>
      <bottom/>
      <diagonal/>
    </border>
    <border>
      <left style="thin">
        <color indexed="64"/>
      </left>
      <right/>
      <top style="thin">
        <color theme="2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3" tint="0.39994506668294322"/>
      </right>
      <top style="thin">
        <color theme="3" tint="0.39994506668294322"/>
      </top>
      <bottom style="thin">
        <color indexed="64"/>
      </bottom>
      <diagonal/>
    </border>
    <border>
      <left style="thin">
        <color theme="3" tint="0.39994506668294322"/>
      </left>
      <right style="thin">
        <color theme="2" tint="-0.24994659260841701"/>
      </right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theme="3" tint="0.39994506668294322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7" fillId="0" borderId="1" applyNumberFormat="0" applyFill="0" applyBorder="0" applyProtection="0">
      <alignment vertical="top" wrapText="1"/>
    </xf>
  </cellStyleXfs>
  <cellXfs count="517">
    <xf numFmtId="0" fontId="0" fillId="0" borderId="0" xfId="0" applyFont="1" applyAlignment="1">
      <alignment vertical="top" wrapText="1"/>
    </xf>
    <xf numFmtId="1" fontId="1" fillId="2" borderId="5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left" vertical="top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1" fontId="1" fillId="3" borderId="11" xfId="0" applyNumberFormat="1" applyFont="1" applyFill="1" applyBorder="1" applyAlignment="1">
      <alignment horizontal="center" vertical="center" wrapText="1"/>
    </xf>
    <xf numFmtId="1" fontId="1" fillId="5" borderId="11" xfId="0" applyNumberFormat="1" applyFont="1" applyFill="1" applyBorder="1" applyAlignment="1">
      <alignment horizontal="center" vertical="center" wrapText="1"/>
    </xf>
    <xf numFmtId="1" fontId="1" fillId="4" borderId="11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 vertical="center"/>
    </xf>
    <xf numFmtId="1" fontId="4" fillId="4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" fontId="4" fillId="4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" fontId="1" fillId="6" borderId="11" xfId="0" applyNumberFormat="1" applyFont="1" applyFill="1" applyBorder="1" applyAlignment="1">
      <alignment horizontal="center" vertical="center" wrapText="1"/>
    </xf>
    <xf numFmtId="1" fontId="6" fillId="6" borderId="11" xfId="0" applyNumberFormat="1" applyFont="1" applyFill="1" applyBorder="1" applyAlignment="1">
      <alignment horizontal="center" vertical="center" wrapText="1"/>
    </xf>
    <xf numFmtId="1" fontId="6" fillId="4" borderId="11" xfId="0" applyNumberFormat="1" applyFont="1" applyFill="1" applyBorder="1" applyAlignment="1">
      <alignment horizontal="center" vertical="center"/>
    </xf>
    <xf numFmtId="1" fontId="6" fillId="6" borderId="11" xfId="0" applyNumberFormat="1" applyFont="1" applyFill="1" applyBorder="1" applyAlignment="1">
      <alignment horizontal="center" vertical="center"/>
    </xf>
    <xf numFmtId="1" fontId="6" fillId="7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6" fillId="9" borderId="11" xfId="0" applyNumberFormat="1" applyFont="1" applyFill="1" applyBorder="1" applyAlignment="1">
      <alignment horizontal="center" vertical="center" wrapText="1"/>
    </xf>
    <xf numFmtId="1" fontId="6" fillId="9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1" fillId="10" borderId="4" xfId="0" applyNumberFormat="1" applyFont="1" applyFill="1" applyBorder="1" applyAlignment="1">
      <alignment horizontal="center" vertical="center" wrapText="1"/>
    </xf>
    <xf numFmtId="49" fontId="1" fillId="10" borderId="5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right" vertical="top" wrapText="1"/>
    </xf>
    <xf numFmtId="1" fontId="1" fillId="9" borderId="11" xfId="0" applyNumberFormat="1" applyFont="1" applyFill="1" applyBorder="1" applyAlignment="1">
      <alignment horizontal="center" vertical="center"/>
    </xf>
    <xf numFmtId="49" fontId="1" fillId="9" borderId="1" xfId="0" applyNumberFormat="1" applyFont="1" applyFill="1" applyBorder="1" applyAlignment="1">
      <alignment horizontal="left" vertical="top" wrapText="1"/>
    </xf>
    <xf numFmtId="1" fontId="6" fillId="9" borderId="11" xfId="0" applyNumberFormat="1" applyFont="1" applyFill="1" applyBorder="1" applyAlignment="1">
      <alignment horizontal="center" vertical="top" wrapText="1"/>
    </xf>
    <xf numFmtId="49" fontId="1" fillId="9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vertical="center" wrapText="1"/>
    </xf>
    <xf numFmtId="49" fontId="1" fillId="2" borderId="15" xfId="0" applyNumberFormat="1" applyFont="1" applyFill="1" applyBorder="1" applyAlignment="1">
      <alignment vertical="top" wrapText="1"/>
    </xf>
    <xf numFmtId="49" fontId="1" fillId="2" borderId="11" xfId="0" applyNumberFormat="1" applyFont="1" applyFill="1" applyBorder="1" applyAlignment="1">
      <alignment horizontal="right" vertical="top" wrapText="1"/>
    </xf>
    <xf numFmtId="1" fontId="1" fillId="2" borderId="16" xfId="0" applyNumberFormat="1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1" fillId="2" borderId="11" xfId="0" applyNumberFormat="1" applyFont="1" applyFill="1" applyBorder="1" applyAlignment="1">
      <alignment horizontal="left" vertical="top" wrapText="1"/>
    </xf>
    <xf numFmtId="1" fontId="4" fillId="4" borderId="11" xfId="0" applyNumberFormat="1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top" wrapText="1"/>
    </xf>
    <xf numFmtId="1" fontId="2" fillId="13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left" vertical="top" wrapText="1"/>
    </xf>
    <xf numFmtId="49" fontId="1" fillId="9" borderId="19" xfId="0" applyNumberFormat="1" applyFont="1" applyFill="1" applyBorder="1" applyAlignment="1">
      <alignment horizontal="center" vertical="center" wrapText="1"/>
    </xf>
    <xf numFmtId="1" fontId="1" fillId="9" borderId="13" xfId="0" applyNumberFormat="1" applyFont="1" applyFill="1" applyBorder="1" applyAlignment="1">
      <alignment horizontal="center" vertical="center"/>
    </xf>
    <xf numFmtId="1" fontId="6" fillId="9" borderId="13" xfId="0" applyNumberFormat="1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left" vertical="top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4" borderId="1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49" fontId="1" fillId="2" borderId="15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left" wrapText="1"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1" fontId="3" fillId="0" borderId="11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" fontId="5" fillId="0" borderId="11" xfId="0" applyNumberFormat="1" applyFont="1" applyFill="1" applyBorder="1" applyAlignment="1">
      <alignment horizontal="left" vertical="top" wrapText="1"/>
    </xf>
    <xf numFmtId="1" fontId="2" fillId="12" borderId="11" xfId="0" applyNumberFormat="1" applyFont="1" applyFill="1" applyBorder="1" applyAlignment="1">
      <alignment horizontal="center" vertical="center" wrapText="1"/>
    </xf>
    <xf numFmtId="1" fontId="5" fillId="11" borderId="11" xfId="0" applyNumberFormat="1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right" vertical="top" wrapText="1"/>
    </xf>
    <xf numFmtId="1" fontId="4" fillId="4" borderId="14" xfId="0" applyNumberFormat="1" applyFont="1" applyFill="1" applyBorder="1" applyAlignment="1">
      <alignment horizontal="left" vertical="top" wrapText="1"/>
    </xf>
    <xf numFmtId="1" fontId="4" fillId="0" borderId="14" xfId="0" applyNumberFormat="1" applyFont="1" applyFill="1" applyBorder="1" applyAlignment="1">
      <alignment horizontal="left" vertical="top" wrapText="1"/>
    </xf>
    <xf numFmtId="0" fontId="2" fillId="0" borderId="11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vertical="top" wrapText="1"/>
    </xf>
    <xf numFmtId="1" fontId="6" fillId="4" borderId="11" xfId="0" applyNumberFormat="1" applyFont="1" applyFill="1" applyBorder="1" applyAlignment="1">
      <alignment vertical="top" wrapText="1"/>
    </xf>
    <xf numFmtId="0" fontId="2" fillId="0" borderId="0" xfId="0" applyNumberFormat="1" applyFont="1" applyAlignment="1">
      <alignment horizontal="left" vertical="top" wrapText="1"/>
    </xf>
    <xf numFmtId="0" fontId="3" fillId="14" borderId="11" xfId="0" applyFont="1" applyFill="1" applyBorder="1" applyAlignment="1">
      <alignment horizontal="left" vertical="top" wrapText="1"/>
    </xf>
    <xf numFmtId="1" fontId="2" fillId="0" borderId="11" xfId="0" applyNumberFormat="1" applyFont="1" applyFill="1" applyBorder="1" applyAlignment="1">
      <alignment horizontal="left" vertical="center" wrapText="1"/>
    </xf>
    <xf numFmtId="49" fontId="1" fillId="9" borderId="11" xfId="0" applyNumberFormat="1" applyFont="1" applyFill="1" applyBorder="1" applyAlignment="1">
      <alignment horizontal="left" vertical="top" wrapText="1"/>
    </xf>
    <xf numFmtId="49" fontId="1" fillId="9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0" fontId="2" fillId="9" borderId="11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9" borderId="11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8" fillId="0" borderId="1" xfId="0" applyNumberFormat="1" applyFont="1" applyBorder="1" applyAlignment="1">
      <alignment vertical="top" wrapText="1"/>
    </xf>
    <xf numFmtId="1" fontId="9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15" borderId="0" xfId="0" applyNumberFormat="1" applyFont="1" applyFill="1" applyAlignment="1">
      <alignment vertical="top" wrapText="1"/>
    </xf>
    <xf numFmtId="0" fontId="8" fillId="15" borderId="0" xfId="0" applyFont="1" applyFill="1" applyAlignment="1">
      <alignment vertical="top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right" vertical="top" wrapText="1"/>
    </xf>
    <xf numFmtId="0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top" wrapText="1"/>
    </xf>
    <xf numFmtId="1" fontId="4" fillId="4" borderId="13" xfId="0" applyNumberFormat="1" applyFont="1" applyFill="1" applyBorder="1" applyAlignment="1">
      <alignment horizontal="left" vertical="top" wrapText="1"/>
    </xf>
    <xf numFmtId="0" fontId="1" fillId="4" borderId="13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1" fillId="2" borderId="15" xfId="0" applyNumberFormat="1" applyFont="1" applyFill="1" applyBorder="1" applyAlignment="1">
      <alignment horizontal="left" vertical="top" wrapText="1"/>
    </xf>
    <xf numFmtId="49" fontId="1" fillId="2" borderId="15" xfId="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center" wrapText="1"/>
    </xf>
    <xf numFmtId="1" fontId="6" fillId="4" borderId="14" xfId="0" applyNumberFormat="1" applyFont="1" applyFill="1" applyBorder="1" applyAlignment="1">
      <alignment horizontal="left" vertical="top" wrapText="1"/>
    </xf>
    <xf numFmtId="49" fontId="4" fillId="4" borderId="1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right" vertical="top" wrapText="1"/>
    </xf>
    <xf numFmtId="0" fontId="11" fillId="0" borderId="11" xfId="0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top" wrapText="1"/>
    </xf>
    <xf numFmtId="1" fontId="12" fillId="0" borderId="11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right" vertical="center" wrapText="1"/>
    </xf>
    <xf numFmtId="49" fontId="11" fillId="0" borderId="11" xfId="0" applyNumberFormat="1" applyFont="1" applyFill="1" applyBorder="1" applyAlignment="1">
      <alignment horizontal="right" vertical="top" wrapText="1"/>
    </xf>
    <xf numFmtId="0" fontId="11" fillId="0" borderId="11" xfId="0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6" fillId="16" borderId="11" xfId="0" applyNumberFormat="1" applyFont="1" applyFill="1" applyBorder="1" applyAlignment="1">
      <alignment horizontal="right" vertical="top" wrapText="1"/>
    </xf>
    <xf numFmtId="49" fontId="1" fillId="0" borderId="15" xfId="0" applyNumberFormat="1" applyFont="1" applyFill="1" applyBorder="1" applyAlignment="1">
      <alignment vertical="center" wrapText="1"/>
    </xf>
    <xf numFmtId="1" fontId="4" fillId="0" borderId="13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49" fontId="1" fillId="0" borderId="13" xfId="0" applyNumberFormat="1" applyFont="1" applyFill="1" applyBorder="1" applyAlignment="1">
      <alignment horizontal="right" vertical="center" wrapText="1"/>
    </xf>
    <xf numFmtId="1" fontId="6" fillId="0" borderId="11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right" vertical="top" wrapText="1"/>
    </xf>
    <xf numFmtId="1" fontId="1" fillId="0" borderId="16" xfId="0" applyNumberFormat="1" applyFont="1" applyFill="1" applyBorder="1" applyAlignment="1">
      <alignment horizontal="center" vertical="center"/>
    </xf>
    <xf numFmtId="1" fontId="4" fillId="17" borderId="11" xfId="0" applyNumberFormat="1" applyFont="1" applyFill="1" applyBorder="1" applyAlignment="1">
      <alignment horizontal="left" vertical="top" wrapText="1"/>
    </xf>
    <xf numFmtId="0" fontId="4" fillId="17" borderId="11" xfId="0" applyFont="1" applyFill="1" applyBorder="1" applyAlignment="1">
      <alignment horizontal="left" vertical="top" wrapText="1"/>
    </xf>
    <xf numFmtId="0" fontId="4" fillId="17" borderId="16" xfId="0" applyFont="1" applyFill="1" applyBorder="1" applyAlignment="1">
      <alignment horizontal="left" vertical="top" wrapText="1"/>
    </xf>
    <xf numFmtId="1" fontId="1" fillId="17" borderId="11" xfId="0" applyNumberFormat="1" applyFont="1" applyFill="1" applyBorder="1" applyAlignment="1">
      <alignment horizontal="center" vertical="center"/>
    </xf>
    <xf numFmtId="1" fontId="1" fillId="17" borderId="16" xfId="0" applyNumberFormat="1" applyFont="1" applyFill="1" applyBorder="1" applyAlignment="1">
      <alignment horizontal="center" vertical="center"/>
    </xf>
    <xf numFmtId="1" fontId="4" fillId="17" borderId="11" xfId="0" applyNumberFormat="1" applyFont="1" applyFill="1" applyBorder="1" applyAlignment="1">
      <alignment horizontal="center" vertical="center"/>
    </xf>
    <xf numFmtId="1" fontId="1" fillId="17" borderId="11" xfId="0" applyNumberFormat="1" applyFont="1" applyFill="1" applyBorder="1" applyAlignment="1">
      <alignment horizontal="center" vertical="center" wrapText="1"/>
    </xf>
    <xf numFmtId="1" fontId="6" fillId="17" borderId="11" xfId="0" applyNumberFormat="1" applyFont="1" applyFill="1" applyBorder="1" applyAlignment="1">
      <alignment horizontal="center" vertical="center"/>
    </xf>
    <xf numFmtId="1" fontId="4" fillId="17" borderId="14" xfId="0" applyNumberFormat="1" applyFont="1" applyFill="1" applyBorder="1" applyAlignment="1">
      <alignment horizontal="left" vertical="top" wrapText="1"/>
    </xf>
    <xf numFmtId="1" fontId="6" fillId="17" borderId="14" xfId="0" applyNumberFormat="1" applyFont="1" applyFill="1" applyBorder="1" applyAlignment="1">
      <alignment horizontal="left" vertical="top" wrapText="1"/>
    </xf>
    <xf numFmtId="1" fontId="6" fillId="16" borderId="11" xfId="0" applyNumberFormat="1" applyFont="1" applyFill="1" applyBorder="1" applyAlignment="1">
      <alignment horizontal="right" vertical="top" wrapText="1"/>
    </xf>
    <xf numFmtId="1" fontId="6" fillId="0" borderId="11" xfId="0" applyNumberFormat="1" applyFont="1" applyFill="1" applyBorder="1" applyAlignment="1">
      <alignment horizontal="right" vertical="center" wrapText="1"/>
    </xf>
    <xf numFmtId="1" fontId="6" fillId="0" borderId="11" xfId="0" applyNumberFormat="1" applyFont="1" applyFill="1" applyBorder="1" applyAlignment="1">
      <alignment horizontal="right" vertical="center"/>
    </xf>
    <xf numFmtId="1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1" fontId="1" fillId="17" borderId="11" xfId="0" applyNumberFormat="1" applyFont="1" applyFill="1" applyBorder="1" applyAlignment="1">
      <alignment horizontal="left" vertical="center" wrapText="1"/>
    </xf>
    <xf numFmtId="0" fontId="1" fillId="17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right" vertical="top" wrapText="1"/>
    </xf>
    <xf numFmtId="1" fontId="6" fillId="17" borderId="11" xfId="0" applyNumberFormat="1" applyFont="1" applyFill="1" applyBorder="1" applyAlignment="1">
      <alignment horizontal="left" vertical="center" wrapText="1"/>
    </xf>
    <xf numFmtId="1" fontId="2" fillId="17" borderId="11" xfId="0" applyNumberFormat="1" applyFont="1" applyFill="1" applyBorder="1" applyAlignment="1">
      <alignment horizontal="center" vertical="center"/>
    </xf>
    <xf numFmtId="1" fontId="6" fillId="17" borderId="11" xfId="0" applyNumberFormat="1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center" vertical="center" wrapText="1"/>
    </xf>
    <xf numFmtId="1" fontId="2" fillId="17" borderId="11" xfId="0" applyNumberFormat="1" applyFont="1" applyFill="1" applyBorder="1" applyAlignment="1">
      <alignment horizontal="center" vertical="center" wrapText="1"/>
    </xf>
    <xf numFmtId="1" fontId="1" fillId="17" borderId="5" xfId="0" applyNumberFormat="1" applyFont="1" applyFill="1" applyBorder="1" applyAlignment="1">
      <alignment horizontal="center" vertical="center"/>
    </xf>
    <xf numFmtId="1" fontId="6" fillId="17" borderId="11" xfId="0" applyNumberFormat="1" applyFont="1" applyFill="1" applyBorder="1" applyAlignment="1">
      <alignment vertical="top" wrapText="1"/>
    </xf>
    <xf numFmtId="0" fontId="1" fillId="17" borderId="11" xfId="0" applyFont="1" applyFill="1" applyBorder="1" applyAlignment="1">
      <alignment horizontal="center"/>
    </xf>
    <xf numFmtId="1" fontId="14" fillId="0" borderId="0" xfId="0" applyNumberFormat="1" applyFont="1" applyAlignment="1">
      <alignment vertical="top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right" vertical="center" wrapText="1"/>
    </xf>
    <xf numFmtId="0" fontId="1" fillId="0" borderId="27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1" fontId="2" fillId="18" borderId="1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1" fontId="1" fillId="19" borderId="11" xfId="0" applyNumberFormat="1" applyFont="1" applyFill="1" applyBorder="1" applyAlignment="1">
      <alignment horizontal="center" vertical="center"/>
    </xf>
    <xf numFmtId="1" fontId="14" fillId="4" borderId="0" xfId="0" applyNumberFormat="1" applyFont="1" applyFill="1" applyAlignment="1">
      <alignment vertical="top" wrapText="1"/>
    </xf>
    <xf numFmtId="1" fontId="0" fillId="0" borderId="0" xfId="0" applyNumberFormat="1" applyFont="1" applyAlignment="1">
      <alignment vertical="top" wrapText="1"/>
    </xf>
    <xf numFmtId="1" fontId="0" fillId="4" borderId="0" xfId="0" applyNumberFormat="1" applyFont="1" applyFill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" fontId="6" fillId="4" borderId="13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top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vertical="top" wrapText="1"/>
    </xf>
    <xf numFmtId="0" fontId="1" fillId="0" borderId="27" xfId="0" applyNumberFormat="1" applyFont="1" applyBorder="1" applyAlignment="1">
      <alignment horizontal="left" vertical="top" wrapText="1"/>
    </xf>
    <xf numFmtId="0" fontId="1" fillId="4" borderId="28" xfId="0" applyNumberFormat="1" applyFont="1" applyFill="1" applyBorder="1" applyAlignment="1">
      <alignment vertical="top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1" fontId="1" fillId="18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top" wrapText="1"/>
    </xf>
    <xf numFmtId="49" fontId="1" fillId="9" borderId="1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vertical="top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9" borderId="1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right" vertical="top" wrapText="1"/>
    </xf>
    <xf numFmtId="0" fontId="1" fillId="2" borderId="11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top" wrapText="1"/>
    </xf>
    <xf numFmtId="1" fontId="2" fillId="20" borderId="1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1" fontId="1" fillId="3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1" fontId="1" fillId="3" borderId="13" xfId="0" applyNumberFormat="1" applyFont="1" applyFill="1" applyBorder="1" applyAlignment="1">
      <alignment horizontal="center" vertical="center"/>
    </xf>
    <xf numFmtId="1" fontId="4" fillId="17" borderId="13" xfId="0" applyNumberFormat="1" applyFont="1" applyFill="1" applyBorder="1" applyAlignment="1">
      <alignment horizontal="left" vertical="top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1" fillId="17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" fontId="1" fillId="17" borderId="13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top" wrapText="1"/>
    </xf>
    <xf numFmtId="0" fontId="4" fillId="17" borderId="13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center" vertical="center" wrapText="1"/>
    </xf>
    <xf numFmtId="1" fontId="4" fillId="4" borderId="2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Border="1" applyAlignment="1">
      <alignment vertical="top" wrapText="1"/>
    </xf>
    <xf numFmtId="49" fontId="1" fillId="4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1" fillId="6" borderId="11" xfId="0" applyNumberFormat="1" applyFont="1" applyFill="1" applyBorder="1" applyAlignment="1">
      <alignment horizontal="right" vertical="top" wrapText="1"/>
    </xf>
    <xf numFmtId="0" fontId="1" fillId="6" borderId="11" xfId="0" applyFont="1" applyFill="1" applyBorder="1" applyAlignment="1">
      <alignment vertical="top" wrapText="1"/>
    </xf>
    <xf numFmtId="0" fontId="1" fillId="6" borderId="11" xfId="0" applyNumberFormat="1" applyFont="1" applyFill="1" applyBorder="1" applyAlignment="1">
      <alignment vertical="top" wrapText="1"/>
    </xf>
    <xf numFmtId="0" fontId="1" fillId="6" borderId="11" xfId="0" applyNumberFormat="1" applyFont="1" applyFill="1" applyBorder="1" applyAlignment="1">
      <alignment horizontal="left" vertical="top" wrapText="1"/>
    </xf>
    <xf numFmtId="1" fontId="1" fillId="6" borderId="11" xfId="0" applyNumberFormat="1" applyFont="1" applyFill="1" applyBorder="1" applyAlignment="1">
      <alignment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4" borderId="11" xfId="0" applyNumberFormat="1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" fontId="6" fillId="0" borderId="11" xfId="0" applyNumberFormat="1" applyFont="1" applyFill="1" applyBorder="1" applyAlignment="1">
      <alignment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1" fillId="4" borderId="11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 wrapText="1"/>
    </xf>
    <xf numFmtId="49" fontId="3" fillId="20" borderId="11" xfId="0" applyNumberFormat="1" applyFont="1" applyFill="1" applyBorder="1" applyAlignment="1">
      <alignment horizontal="left" vertical="top" wrapText="1"/>
    </xf>
    <xf numFmtId="1" fontId="1" fillId="4" borderId="11" xfId="0" applyNumberFormat="1" applyFont="1" applyFill="1" applyBorder="1" applyAlignment="1">
      <alignment horizontal="center" wrapText="1"/>
    </xf>
    <xf numFmtId="1" fontId="6" fillId="6" borderId="13" xfId="0" applyNumberFormat="1" applyFont="1" applyFill="1" applyBorder="1" applyAlignment="1">
      <alignment horizontal="center" vertical="center" wrapText="1"/>
    </xf>
    <xf numFmtId="1" fontId="1" fillId="6" borderId="13" xfId="0" applyNumberFormat="1" applyFont="1" applyFill="1" applyBorder="1" applyAlignment="1">
      <alignment horizontal="center" vertical="center" wrapText="1"/>
    </xf>
    <xf numFmtId="1" fontId="1" fillId="4" borderId="13" xfId="0" applyNumberFormat="1" applyFont="1" applyFill="1" applyBorder="1" applyAlignment="1">
      <alignment horizontal="center" vertical="center"/>
    </xf>
    <xf numFmtId="1" fontId="6" fillId="6" borderId="13" xfId="0" applyNumberFormat="1" applyFont="1" applyFill="1" applyBorder="1" applyAlignment="1">
      <alignment horizontal="center" vertical="center"/>
    </xf>
    <xf numFmtId="1" fontId="1" fillId="6" borderId="13" xfId="0" applyNumberFormat="1" applyFont="1" applyFill="1" applyBorder="1" applyAlignment="1">
      <alignment vertical="top" wrapText="1"/>
    </xf>
    <xf numFmtId="0" fontId="1" fillId="4" borderId="13" xfId="0" applyNumberFormat="1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center"/>
    </xf>
    <xf numFmtId="0" fontId="7" fillId="0" borderId="1" xfId="1" applyNumberFormat="1" applyFont="1" applyAlignment="1">
      <alignment horizontal="center" vertical="center" wrapText="1"/>
    </xf>
    <xf numFmtId="0" fontId="7" fillId="0" borderId="1" xfId="1" applyNumberFormat="1" applyFont="1" applyAlignment="1">
      <alignment vertical="center" wrapText="1"/>
    </xf>
    <xf numFmtId="0" fontId="7" fillId="0" borderId="1" xfId="1" applyFont="1" applyAlignment="1">
      <alignment vertical="center" wrapText="1"/>
    </xf>
    <xf numFmtId="0" fontId="15" fillId="0" borderId="1" xfId="1" applyFont="1" applyAlignment="1">
      <alignment horizontal="center" vertical="center"/>
    </xf>
    <xf numFmtId="0" fontId="7" fillId="0" borderId="1" xfId="1" applyNumberFormat="1" applyFont="1" applyFill="1" applyAlignment="1">
      <alignment horizontal="center" vertical="center" wrapText="1"/>
    </xf>
    <xf numFmtId="49" fontId="19" fillId="0" borderId="35" xfId="1" applyNumberFormat="1" applyFont="1" applyFill="1" applyBorder="1" applyAlignment="1">
      <alignment horizontal="center" vertical="center" wrapText="1"/>
    </xf>
    <xf numFmtId="49" fontId="20" fillId="0" borderId="36" xfId="1" applyNumberFormat="1" applyFont="1" applyFill="1" applyBorder="1" applyAlignment="1">
      <alignment horizontal="center" vertical="center" wrapText="1"/>
    </xf>
    <xf numFmtId="49" fontId="20" fillId="0" borderId="37" xfId="1" applyNumberFormat="1" applyFont="1" applyFill="1" applyBorder="1" applyAlignment="1">
      <alignment horizontal="center" vertical="center" wrapText="1"/>
    </xf>
    <xf numFmtId="49" fontId="19" fillId="0" borderId="38" xfId="1" applyNumberFormat="1" applyFont="1" applyFill="1" applyBorder="1" applyAlignment="1">
      <alignment horizontal="center" vertical="center" wrapText="1"/>
    </xf>
    <xf numFmtId="49" fontId="20" fillId="0" borderId="39" xfId="1" applyNumberFormat="1" applyFont="1" applyFill="1" applyBorder="1" applyAlignment="1">
      <alignment horizontal="center" vertical="center" wrapText="1"/>
    </xf>
    <xf numFmtId="49" fontId="20" fillId="0" borderId="40" xfId="1" applyNumberFormat="1" applyFont="1" applyFill="1" applyBorder="1" applyAlignment="1">
      <alignment horizontal="center" vertical="center" wrapText="1"/>
    </xf>
    <xf numFmtId="49" fontId="20" fillId="0" borderId="41" xfId="1" applyNumberFormat="1" applyFont="1" applyFill="1" applyBorder="1" applyAlignment="1">
      <alignment horizontal="center" vertical="center" wrapText="1"/>
    </xf>
    <xf numFmtId="49" fontId="19" fillId="0" borderId="42" xfId="1" applyNumberFormat="1" applyFont="1" applyFill="1" applyBorder="1" applyAlignment="1">
      <alignment horizontal="center" vertical="center" wrapText="1"/>
    </xf>
    <xf numFmtId="49" fontId="20" fillId="0" borderId="43" xfId="1" applyNumberFormat="1" applyFont="1" applyFill="1" applyBorder="1" applyAlignment="1">
      <alignment horizontal="center" vertical="center" wrapText="1"/>
    </xf>
    <xf numFmtId="0" fontId="21" fillId="0" borderId="44" xfId="1" applyFont="1" applyFill="1" applyBorder="1" applyAlignment="1">
      <alignment horizontal="center" vertical="center" wrapText="1"/>
    </xf>
    <xf numFmtId="0" fontId="21" fillId="0" borderId="45" xfId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46" xfId="1" applyFont="1" applyFill="1" applyBorder="1" applyAlignment="1">
      <alignment horizontal="center" vertical="center" wrapText="1"/>
    </xf>
    <xf numFmtId="0" fontId="21" fillId="0" borderId="47" xfId="1" applyFont="1" applyFill="1" applyBorder="1" applyAlignment="1">
      <alignment horizontal="center" vertical="center" wrapText="1"/>
    </xf>
    <xf numFmtId="0" fontId="21" fillId="0" borderId="48" xfId="1" applyFont="1" applyFill="1" applyBorder="1" applyAlignment="1">
      <alignment horizontal="center" vertical="center" wrapText="1"/>
    </xf>
    <xf numFmtId="0" fontId="21" fillId="0" borderId="49" xfId="1" applyFont="1" applyFill="1" applyBorder="1" applyAlignment="1">
      <alignment horizontal="center" vertical="center" wrapText="1"/>
    </xf>
    <xf numFmtId="0" fontId="21" fillId="0" borderId="50" xfId="1" applyFont="1" applyFill="1" applyBorder="1" applyAlignment="1">
      <alignment horizontal="center" vertical="center" wrapText="1"/>
    </xf>
    <xf numFmtId="0" fontId="21" fillId="0" borderId="51" xfId="1" applyFont="1" applyFill="1" applyBorder="1" applyAlignment="1">
      <alignment horizontal="center" vertical="center" wrapText="1"/>
    </xf>
    <xf numFmtId="0" fontId="21" fillId="0" borderId="1" xfId="1" applyNumberFormat="1" applyFont="1" applyFill="1" applyAlignment="1">
      <alignment vertical="center" wrapText="1"/>
    </xf>
    <xf numFmtId="49" fontId="17" fillId="0" borderId="53" xfId="1" applyNumberFormat="1" applyFont="1" applyFill="1" applyBorder="1" applyAlignment="1">
      <alignment horizontal="center" vertical="center" wrapText="1"/>
    </xf>
    <xf numFmtId="0" fontId="16" fillId="0" borderId="54" xfId="1" applyFont="1" applyFill="1" applyBorder="1" applyAlignment="1">
      <alignment horizontal="center" vertical="center" wrapText="1"/>
    </xf>
    <xf numFmtId="0" fontId="16" fillId="0" borderId="55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6" fillId="22" borderId="57" xfId="1" applyFont="1" applyFill="1" applyBorder="1" applyAlignment="1">
      <alignment horizontal="center" vertical="center" wrapText="1"/>
    </xf>
    <xf numFmtId="0" fontId="16" fillId="22" borderId="55" xfId="1" applyFont="1" applyFill="1" applyBorder="1" applyAlignment="1">
      <alignment horizontal="center" vertical="center" wrapText="1"/>
    </xf>
    <xf numFmtId="0" fontId="16" fillId="22" borderId="56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57" xfId="1" applyFont="1" applyFill="1" applyBorder="1" applyAlignment="1">
      <alignment horizontal="center" vertical="center" wrapText="1"/>
    </xf>
    <xf numFmtId="0" fontId="16" fillId="0" borderId="58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Alignment="1">
      <alignment vertical="center" wrapText="1"/>
    </xf>
    <xf numFmtId="49" fontId="23" fillId="0" borderId="45" xfId="1" applyNumberFormat="1" applyFont="1" applyFill="1" applyBorder="1" applyAlignment="1">
      <alignment horizontal="center" vertical="center" wrapText="1"/>
    </xf>
    <xf numFmtId="0" fontId="20" fillId="0" borderId="59" xfId="1" applyNumberFormat="1" applyFont="1" applyFill="1" applyBorder="1" applyAlignment="1">
      <alignment horizontal="center" vertical="center" wrapText="1"/>
    </xf>
    <xf numFmtId="0" fontId="20" fillId="0" borderId="60" xfId="1" applyNumberFormat="1" applyFont="1" applyFill="1" applyBorder="1" applyAlignment="1">
      <alignment horizontal="center" vertical="center" wrapText="1"/>
    </xf>
    <xf numFmtId="0" fontId="20" fillId="0" borderId="61" xfId="1" applyNumberFormat="1" applyFont="1" applyFill="1" applyBorder="1" applyAlignment="1">
      <alignment horizontal="center" vertical="center" wrapText="1"/>
    </xf>
    <xf numFmtId="0" fontId="20" fillId="22" borderId="62" xfId="1" applyNumberFormat="1" applyFont="1" applyFill="1" applyBorder="1" applyAlignment="1">
      <alignment horizontal="center" vertical="center" wrapText="1"/>
    </xf>
    <xf numFmtId="0" fontId="20" fillId="22" borderId="60" xfId="1" applyNumberFormat="1" applyFont="1" applyFill="1" applyBorder="1" applyAlignment="1">
      <alignment horizontal="center" vertical="center" wrapText="1"/>
    </xf>
    <xf numFmtId="0" fontId="20" fillId="22" borderId="61" xfId="1" applyNumberFormat="1" applyFont="1" applyFill="1" applyBorder="1" applyAlignment="1">
      <alignment horizontal="center" vertical="center" wrapText="1"/>
    </xf>
    <xf numFmtId="0" fontId="20" fillId="0" borderId="63" xfId="1" applyNumberFormat="1" applyFont="1" applyFill="1" applyBorder="1" applyAlignment="1">
      <alignment horizontal="center" vertical="center" wrapText="1"/>
    </xf>
    <xf numFmtId="0" fontId="20" fillId="0" borderId="62" xfId="1" applyFont="1" applyFill="1" applyBorder="1" applyAlignment="1">
      <alignment horizontal="center" vertical="center" wrapText="1"/>
    </xf>
    <xf numFmtId="0" fontId="20" fillId="0" borderId="63" xfId="1" applyFont="1" applyFill="1" applyBorder="1" applyAlignment="1">
      <alignment horizontal="center" vertical="center" wrapText="1"/>
    </xf>
    <xf numFmtId="0" fontId="20" fillId="22" borderId="62" xfId="1" applyFont="1" applyFill="1" applyBorder="1" applyAlignment="1">
      <alignment horizontal="center" vertical="center" wrapText="1"/>
    </xf>
    <xf numFmtId="0" fontId="20" fillId="22" borderId="60" xfId="1" applyFont="1" applyFill="1" applyBorder="1" applyAlignment="1">
      <alignment horizontal="center" vertical="center" wrapText="1"/>
    </xf>
    <xf numFmtId="0" fontId="20" fillId="22" borderId="61" xfId="1" applyFont="1" applyFill="1" applyBorder="1" applyAlignment="1">
      <alignment horizontal="center" vertical="center" wrapText="1"/>
    </xf>
    <xf numFmtId="0" fontId="20" fillId="0" borderId="59" xfId="1" applyFont="1" applyFill="1" applyBorder="1" applyAlignment="1">
      <alignment horizontal="center" vertical="center" wrapText="1"/>
    </xf>
    <xf numFmtId="0" fontId="17" fillId="0" borderId="44" xfId="1" applyFont="1" applyFill="1" applyBorder="1" applyAlignment="1">
      <alignment horizontal="center" vertical="center" wrapText="1"/>
    </xf>
    <xf numFmtId="0" fontId="17" fillId="0" borderId="45" xfId="1" applyFont="1" applyFill="1" applyBorder="1" applyAlignment="1">
      <alignment horizontal="center" vertical="center" wrapText="1"/>
    </xf>
    <xf numFmtId="0" fontId="20" fillId="0" borderId="60" xfId="1" applyFont="1" applyFill="1" applyBorder="1" applyAlignment="1">
      <alignment horizontal="center" vertical="center" wrapText="1"/>
    </xf>
    <xf numFmtId="0" fontId="20" fillId="0" borderId="61" xfId="1" applyFont="1" applyFill="1" applyBorder="1" applyAlignment="1">
      <alignment horizontal="center" vertical="center" wrapText="1"/>
    </xf>
    <xf numFmtId="0" fontId="16" fillId="0" borderId="63" xfId="1" applyFont="1" applyFill="1" applyBorder="1" applyAlignment="1">
      <alignment horizontal="center" vertical="center" wrapText="1"/>
    </xf>
    <xf numFmtId="49" fontId="17" fillId="0" borderId="45" xfId="1" applyNumberFormat="1" applyFont="1" applyFill="1" applyBorder="1" applyAlignment="1">
      <alignment horizontal="center" vertical="center" wrapText="1"/>
    </xf>
    <xf numFmtId="0" fontId="16" fillId="0" borderId="59" xfId="1" applyFont="1" applyFill="1" applyBorder="1" applyAlignment="1">
      <alignment horizontal="center" vertical="center" wrapText="1"/>
    </xf>
    <xf numFmtId="0" fontId="16" fillId="0" borderId="60" xfId="1" applyFont="1" applyFill="1" applyBorder="1" applyAlignment="1">
      <alignment horizontal="center" vertical="center" wrapText="1"/>
    </xf>
    <xf numFmtId="0" fontId="16" fillId="0" borderId="61" xfId="1" applyFont="1" applyFill="1" applyBorder="1" applyAlignment="1">
      <alignment horizontal="center" vertical="center" wrapText="1"/>
    </xf>
    <xf numFmtId="0" fontId="16" fillId="22" borderId="62" xfId="1" applyFont="1" applyFill="1" applyBorder="1" applyAlignment="1">
      <alignment horizontal="center" vertical="center" wrapText="1"/>
    </xf>
    <xf numFmtId="0" fontId="16" fillId="22" borderId="60" xfId="1" applyFont="1" applyFill="1" applyBorder="1" applyAlignment="1">
      <alignment horizontal="center" vertical="center" wrapText="1"/>
    </xf>
    <xf numFmtId="0" fontId="16" fillId="22" borderId="61" xfId="1" applyFont="1" applyFill="1" applyBorder="1" applyAlignment="1">
      <alignment horizontal="center" vertical="center" wrapText="1"/>
    </xf>
    <xf numFmtId="0" fontId="16" fillId="0" borderId="62" xfId="1" applyNumberFormat="1" applyFont="1" applyFill="1" applyBorder="1" applyAlignment="1">
      <alignment horizontal="center" vertical="center" wrapText="1"/>
    </xf>
    <xf numFmtId="0" fontId="16" fillId="0" borderId="63" xfId="1" applyNumberFormat="1" applyFont="1" applyFill="1" applyBorder="1" applyAlignment="1">
      <alignment horizontal="center" vertical="center" wrapText="1"/>
    </xf>
    <xf numFmtId="0" fontId="20" fillId="23" borderId="59" xfId="1" applyFont="1" applyFill="1" applyBorder="1" applyAlignment="1">
      <alignment horizontal="center" vertical="center" wrapText="1"/>
    </xf>
    <xf numFmtId="0" fontId="20" fillId="23" borderId="63" xfId="1" applyFont="1" applyFill="1" applyBorder="1" applyAlignment="1">
      <alignment horizontal="center" vertical="center" wrapText="1"/>
    </xf>
    <xf numFmtId="0" fontId="23" fillId="0" borderId="44" xfId="1" applyFont="1" applyFill="1" applyBorder="1" applyAlignment="1">
      <alignment horizontal="center" vertical="center" wrapText="1"/>
    </xf>
    <xf numFmtId="0" fontId="23" fillId="0" borderId="45" xfId="1" applyFont="1" applyFill="1" applyBorder="1" applyAlignment="1">
      <alignment horizontal="center" vertical="center" wrapText="1"/>
    </xf>
    <xf numFmtId="0" fontId="20" fillId="22" borderId="59" xfId="1" applyFont="1" applyFill="1" applyBorder="1" applyAlignment="1">
      <alignment horizontal="center" vertical="center" wrapText="1"/>
    </xf>
    <xf numFmtId="0" fontId="16" fillId="22" borderId="59" xfId="1" applyFont="1" applyFill="1" applyBorder="1" applyAlignment="1">
      <alignment horizontal="center" vertical="center" wrapText="1"/>
    </xf>
    <xf numFmtId="0" fontId="20" fillId="22" borderId="59" xfId="1" applyNumberFormat="1" applyFont="1" applyFill="1" applyBorder="1" applyAlignment="1">
      <alignment horizontal="center" vertical="center" wrapText="1"/>
    </xf>
    <xf numFmtId="49" fontId="23" fillId="0" borderId="64" xfId="1" applyNumberFormat="1" applyFont="1" applyFill="1" applyBorder="1" applyAlignment="1">
      <alignment horizontal="center" vertical="center" wrapText="1"/>
    </xf>
    <xf numFmtId="0" fontId="20" fillId="0" borderId="66" xfId="1" applyNumberFormat="1" applyFont="1" applyFill="1" applyBorder="1" applyAlignment="1">
      <alignment horizontal="center" vertical="center" wrapText="1"/>
    </xf>
    <xf numFmtId="49" fontId="23" fillId="0" borderId="68" xfId="1" applyNumberFormat="1" applyFont="1" applyFill="1" applyBorder="1" applyAlignment="1">
      <alignment horizontal="center" vertical="center" wrapText="1"/>
    </xf>
    <xf numFmtId="0" fontId="20" fillId="0" borderId="69" xfId="1" applyNumberFormat="1" applyFont="1" applyFill="1" applyBorder="1" applyAlignment="1">
      <alignment horizontal="center" vertical="center" wrapText="1"/>
    </xf>
    <xf numFmtId="0" fontId="20" fillId="0" borderId="70" xfId="1" applyNumberFormat="1" applyFont="1" applyFill="1" applyBorder="1" applyAlignment="1">
      <alignment horizontal="center" vertical="center" wrapText="1"/>
    </xf>
    <xf numFmtId="0" fontId="20" fillId="0" borderId="71" xfId="1" applyNumberFormat="1" applyFont="1" applyFill="1" applyBorder="1" applyAlignment="1">
      <alignment horizontal="center" vertical="center" wrapText="1"/>
    </xf>
    <xf numFmtId="0" fontId="20" fillId="22" borderId="69" xfId="1" applyNumberFormat="1" applyFont="1" applyFill="1" applyBorder="1" applyAlignment="1">
      <alignment horizontal="center" vertical="center" wrapText="1"/>
    </xf>
    <xf numFmtId="0" fontId="20" fillId="22" borderId="70" xfId="1" applyNumberFormat="1" applyFont="1" applyFill="1" applyBorder="1" applyAlignment="1">
      <alignment horizontal="center" vertical="center" wrapText="1"/>
    </xf>
    <xf numFmtId="0" fontId="20" fillId="22" borderId="71" xfId="1" applyNumberFormat="1" applyFont="1" applyFill="1" applyBorder="1" applyAlignment="1">
      <alignment horizontal="center" vertical="center" wrapText="1"/>
    </xf>
    <xf numFmtId="0" fontId="20" fillId="0" borderId="72" xfId="1" applyNumberFormat="1" applyFont="1" applyFill="1" applyBorder="1" applyAlignment="1">
      <alignment horizontal="center" vertical="center" wrapText="1"/>
    </xf>
    <xf numFmtId="0" fontId="20" fillId="0" borderId="72" xfId="1" applyFont="1" applyFill="1" applyBorder="1" applyAlignment="1">
      <alignment horizontal="center" vertical="center" wrapText="1"/>
    </xf>
    <xf numFmtId="0" fontId="24" fillId="0" borderId="1" xfId="1" applyNumberFormat="1" applyFont="1" applyAlignment="1">
      <alignment horizontal="center" vertical="center" wrapText="1"/>
    </xf>
    <xf numFmtId="0" fontId="24" fillId="0" borderId="1" xfId="1" applyNumberFormat="1" applyFont="1" applyAlignment="1">
      <alignment vertical="center" wrapText="1"/>
    </xf>
    <xf numFmtId="0" fontId="25" fillId="0" borderId="0" xfId="0" applyFont="1" applyAlignment="1"/>
    <xf numFmtId="0" fontId="26" fillId="0" borderId="0" xfId="0" applyFont="1" applyAlignment="1">
      <alignment vertical="center"/>
    </xf>
    <xf numFmtId="0" fontId="20" fillId="0" borderId="62" xfId="1" applyNumberFormat="1" applyFont="1" applyFill="1" applyBorder="1" applyAlignment="1">
      <alignment horizontal="center" vertical="center" wrapText="1"/>
    </xf>
    <xf numFmtId="0" fontId="20" fillId="0" borderId="73" xfId="1" applyNumberFormat="1" applyFont="1" applyFill="1" applyBorder="1" applyAlignment="1">
      <alignment horizontal="center" vertical="center" wrapText="1"/>
    </xf>
    <xf numFmtId="0" fontId="20" fillId="0" borderId="74" xfId="1" applyFont="1" applyFill="1" applyBorder="1" applyAlignment="1">
      <alignment horizontal="center" vertical="center" wrapText="1"/>
    </xf>
    <xf numFmtId="0" fontId="24" fillId="0" borderId="1" xfId="1" applyNumberFormat="1" applyFont="1" applyFill="1" applyAlignment="1">
      <alignment horizontal="center" vertical="center" wrapText="1"/>
    </xf>
    <xf numFmtId="0" fontId="24" fillId="0" borderId="1" xfId="1" applyNumberFormat="1" applyFont="1" applyFill="1" applyAlignment="1">
      <alignment vertical="center" wrapText="1"/>
    </xf>
    <xf numFmtId="0" fontId="16" fillId="22" borderId="58" xfId="1" applyNumberFormat="1" applyFont="1" applyFill="1" applyBorder="1" applyAlignment="1">
      <alignment horizontal="center" vertical="center" wrapText="1"/>
    </xf>
    <xf numFmtId="0" fontId="16" fillId="22" borderId="63" xfId="1" applyNumberFormat="1" applyFont="1" applyFill="1" applyBorder="1" applyAlignment="1">
      <alignment horizontal="center" vertical="center" wrapText="1"/>
    </xf>
    <xf numFmtId="0" fontId="16" fillId="24" borderId="63" xfId="1" applyNumberFormat="1" applyFont="1" applyFill="1" applyBorder="1" applyAlignment="1">
      <alignment horizontal="center" vertical="center" wrapText="1"/>
    </xf>
    <xf numFmtId="0" fontId="16" fillId="23" borderId="57" xfId="1" applyFont="1" applyFill="1" applyBorder="1" applyAlignment="1">
      <alignment horizontal="center" vertical="center" wrapText="1"/>
    </xf>
    <xf numFmtId="0" fontId="16" fillId="23" borderId="55" xfId="1" applyFont="1" applyFill="1" applyBorder="1" applyAlignment="1">
      <alignment horizontal="center" vertical="center" wrapText="1"/>
    </xf>
    <xf numFmtId="0" fontId="16" fillId="23" borderId="56" xfId="1" applyFont="1" applyFill="1" applyBorder="1" applyAlignment="1">
      <alignment horizontal="center" vertical="center" wrapText="1"/>
    </xf>
    <xf numFmtId="0" fontId="20" fillId="23" borderId="62" xfId="1" applyNumberFormat="1" applyFont="1" applyFill="1" applyBorder="1" applyAlignment="1">
      <alignment horizontal="center" vertical="center" wrapText="1"/>
    </xf>
    <xf numFmtId="0" fontId="20" fillId="23" borderId="60" xfId="1" applyNumberFormat="1" applyFont="1" applyFill="1" applyBorder="1" applyAlignment="1">
      <alignment horizontal="center" vertical="center" wrapText="1"/>
    </xf>
    <xf numFmtId="0" fontId="20" fillId="23" borderId="61" xfId="1" applyNumberFormat="1" applyFont="1" applyFill="1" applyBorder="1" applyAlignment="1">
      <alignment horizontal="center" vertical="center" wrapText="1"/>
    </xf>
    <xf numFmtId="0" fontId="20" fillId="23" borderId="62" xfId="1" applyFont="1" applyFill="1" applyBorder="1" applyAlignment="1">
      <alignment horizontal="center" vertical="center" wrapText="1"/>
    </xf>
    <xf numFmtId="0" fontId="20" fillId="23" borderId="60" xfId="1" applyFont="1" applyFill="1" applyBorder="1" applyAlignment="1">
      <alignment horizontal="center" vertical="center" wrapText="1"/>
    </xf>
    <xf numFmtId="0" fontId="20" fillId="23" borderId="61" xfId="1" applyFont="1" applyFill="1" applyBorder="1" applyAlignment="1">
      <alignment horizontal="center" vertical="center" wrapText="1"/>
    </xf>
    <xf numFmtId="0" fontId="16" fillId="23" borderId="62" xfId="1" applyFont="1" applyFill="1" applyBorder="1" applyAlignment="1">
      <alignment horizontal="center" vertical="center" wrapText="1"/>
    </xf>
    <xf numFmtId="0" fontId="16" fillId="23" borderId="60" xfId="1" applyFont="1" applyFill="1" applyBorder="1" applyAlignment="1">
      <alignment horizontal="center" vertical="center" wrapText="1"/>
    </xf>
    <xf numFmtId="0" fontId="16" fillId="23" borderId="61" xfId="1" applyFont="1" applyFill="1" applyBorder="1" applyAlignment="1">
      <alignment horizontal="center" vertical="center" wrapText="1"/>
    </xf>
    <xf numFmtId="0" fontId="16" fillId="23" borderId="59" xfId="1" applyFont="1" applyFill="1" applyBorder="1" applyAlignment="1">
      <alignment horizontal="center" vertical="center" wrapText="1"/>
    </xf>
    <xf numFmtId="0" fontId="20" fillId="23" borderId="59" xfId="1" applyNumberFormat="1" applyFont="1" applyFill="1" applyBorder="1" applyAlignment="1">
      <alignment horizontal="center" vertical="center" wrapText="1"/>
    </xf>
    <xf numFmtId="0" fontId="20" fillId="23" borderId="69" xfId="1" applyNumberFormat="1" applyFont="1" applyFill="1" applyBorder="1" applyAlignment="1">
      <alignment horizontal="center" vertical="center" wrapText="1"/>
    </xf>
    <xf numFmtId="0" fontId="20" fillId="23" borderId="70" xfId="1" applyNumberFormat="1" applyFont="1" applyFill="1" applyBorder="1" applyAlignment="1">
      <alignment horizontal="center" vertical="center" wrapText="1"/>
    </xf>
    <xf numFmtId="0" fontId="20" fillId="23" borderId="71" xfId="1" applyNumberFormat="1" applyFont="1" applyFill="1" applyBorder="1" applyAlignment="1">
      <alignment horizontal="center" vertical="center" wrapText="1"/>
    </xf>
    <xf numFmtId="49" fontId="1" fillId="9" borderId="75" xfId="0" applyNumberFormat="1" applyFont="1" applyFill="1" applyBorder="1" applyAlignment="1">
      <alignment horizontal="center" vertical="center" wrapText="1"/>
    </xf>
    <xf numFmtId="49" fontId="1" fillId="23" borderId="1" xfId="0" applyNumberFormat="1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vertical="top" wrapText="1"/>
    </xf>
    <xf numFmtId="1" fontId="2" fillId="25" borderId="11" xfId="0" applyNumberFormat="1" applyFont="1" applyFill="1" applyBorder="1" applyAlignment="1">
      <alignment vertical="top" wrapText="1"/>
    </xf>
    <xf numFmtId="0" fontId="1" fillId="25" borderId="11" xfId="0" applyFont="1" applyFill="1" applyBorder="1" applyAlignment="1">
      <alignment vertical="top" wrapText="1"/>
    </xf>
    <xf numFmtId="0" fontId="0" fillId="25" borderId="0" xfId="0" applyFont="1" applyFill="1" applyAlignment="1">
      <alignment vertical="top" wrapText="1"/>
    </xf>
    <xf numFmtId="1" fontId="27" fillId="25" borderId="0" xfId="0" applyNumberFormat="1" applyFont="1" applyFill="1" applyAlignment="1">
      <alignment vertical="top" wrapText="1"/>
    </xf>
    <xf numFmtId="49" fontId="1" fillId="25" borderId="11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49" fontId="1" fillId="9" borderId="11" xfId="0" applyNumberFormat="1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top" wrapText="1"/>
    </xf>
    <xf numFmtId="49" fontId="1" fillId="2" borderId="11" xfId="0" applyNumberFormat="1" applyFont="1" applyFill="1" applyBorder="1" applyAlignment="1">
      <alignment horizontal="center" vertical="top" wrapText="1"/>
    </xf>
    <xf numFmtId="49" fontId="1" fillId="3" borderId="11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textRotation="90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top" wrapText="1"/>
    </xf>
    <xf numFmtId="49" fontId="1" fillId="2" borderId="21" xfId="0" applyNumberFormat="1" applyFont="1" applyFill="1" applyBorder="1" applyAlignment="1">
      <alignment horizontal="center" vertical="top" wrapText="1"/>
    </xf>
    <xf numFmtId="49" fontId="1" fillId="2" borderId="2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3" borderId="23" xfId="0" applyNumberFormat="1" applyFont="1" applyFill="1" applyBorder="1" applyAlignment="1">
      <alignment horizontal="center" vertical="center" wrapText="1"/>
    </xf>
    <xf numFmtId="49" fontId="1" fillId="3" borderId="2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1" borderId="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top" wrapText="1"/>
    </xf>
    <xf numFmtId="49" fontId="11" fillId="0" borderId="15" xfId="0" applyNumberFormat="1" applyFont="1" applyFill="1" applyBorder="1" applyAlignment="1">
      <alignment horizontal="center" vertical="top" wrapText="1"/>
    </xf>
    <xf numFmtId="49" fontId="11" fillId="0" borderId="16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right" vertical="top" wrapText="1"/>
    </xf>
    <xf numFmtId="0" fontId="10" fillId="0" borderId="11" xfId="0" applyFont="1" applyFill="1" applyBorder="1" applyAlignment="1">
      <alignment horizontal="center" vertical="top" wrapText="1"/>
    </xf>
    <xf numFmtId="49" fontId="1" fillId="3" borderId="6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top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7" fillId="0" borderId="44" xfId="1" applyNumberFormat="1" applyFont="1" applyFill="1" applyBorder="1" applyAlignment="1">
      <alignment horizontal="center" vertical="center" wrapText="1"/>
    </xf>
    <xf numFmtId="0" fontId="22" fillId="0" borderId="44" xfId="1" applyFont="1" applyFill="1" applyBorder="1" applyAlignment="1">
      <alignment horizontal="center" vertical="center" wrapText="1"/>
    </xf>
    <xf numFmtId="0" fontId="22" fillId="0" borderId="65" xfId="1" applyFont="1" applyFill="1" applyBorder="1" applyAlignment="1">
      <alignment horizontal="center" vertical="center" wrapText="1"/>
    </xf>
    <xf numFmtId="0" fontId="22" fillId="0" borderId="67" xfId="1" applyFont="1" applyFill="1" applyBorder="1" applyAlignment="1">
      <alignment horizontal="center" vertical="center" wrapText="1"/>
    </xf>
    <xf numFmtId="49" fontId="17" fillId="0" borderId="52" xfId="1" applyNumberFormat="1" applyFont="1" applyFill="1" applyBorder="1" applyAlignment="1">
      <alignment horizontal="center" vertical="center" wrapText="1"/>
    </xf>
    <xf numFmtId="49" fontId="17" fillId="0" borderId="64" xfId="1" applyNumberFormat="1" applyFont="1" applyFill="1" applyBorder="1" applyAlignment="1">
      <alignment horizontal="center" vertical="center" wrapText="1"/>
    </xf>
    <xf numFmtId="49" fontId="17" fillId="0" borderId="29" xfId="1" applyNumberFormat="1" applyFont="1" applyFill="1" applyBorder="1" applyAlignment="1">
      <alignment horizontal="center" vertical="center" wrapText="1"/>
    </xf>
    <xf numFmtId="49" fontId="17" fillId="0" borderId="53" xfId="1" applyNumberFormat="1" applyFont="1" applyFill="1" applyBorder="1" applyAlignment="1">
      <alignment horizontal="center" vertical="center" wrapText="1"/>
    </xf>
    <xf numFmtId="0" fontId="15" fillId="0" borderId="1" xfId="1" applyFont="1" applyAlignment="1">
      <alignment horizontal="center" vertical="center"/>
    </xf>
    <xf numFmtId="49" fontId="16" fillId="0" borderId="22" xfId="1" applyNumberFormat="1" applyFont="1" applyFill="1" applyBorder="1" applyAlignment="1">
      <alignment horizontal="center" vertical="center" wrapText="1"/>
    </xf>
    <xf numFmtId="49" fontId="16" fillId="0" borderId="34" xfId="1" applyNumberFormat="1" applyFont="1" applyFill="1" applyBorder="1" applyAlignment="1">
      <alignment horizontal="center" vertical="center" wrapText="1"/>
    </xf>
    <xf numFmtId="0" fontId="17" fillId="0" borderId="14" xfId="1" applyFont="1" applyFill="1" applyBorder="1" applyAlignment="1">
      <alignment horizontal="center" vertical="center" wrapText="1"/>
    </xf>
    <xf numFmtId="0" fontId="17" fillId="0" borderId="29" xfId="1" applyFont="1" applyFill="1" applyBorder="1" applyAlignment="1">
      <alignment horizontal="center" vertical="center" wrapText="1"/>
    </xf>
    <xf numFmtId="0" fontId="17" fillId="0" borderId="31" xfId="1" applyFont="1" applyFill="1" applyBorder="1" applyAlignment="1">
      <alignment horizontal="center" vertical="center" wrapText="1"/>
    </xf>
    <xf numFmtId="0" fontId="17" fillId="0" borderId="32" xfId="1" applyFont="1" applyFill="1" applyBorder="1" applyAlignment="1">
      <alignment horizontal="center" vertical="center" wrapText="1"/>
    </xf>
    <xf numFmtId="0" fontId="17" fillId="0" borderId="33" xfId="1" applyFont="1" applyFill="1" applyBorder="1" applyAlignment="1">
      <alignment horizontal="center" vertical="center" wrapText="1"/>
    </xf>
    <xf numFmtId="49" fontId="17" fillId="0" borderId="31" xfId="1" applyNumberFormat="1" applyFont="1" applyFill="1" applyBorder="1" applyAlignment="1">
      <alignment horizontal="center" vertical="center" wrapText="1"/>
    </xf>
    <xf numFmtId="49" fontId="17" fillId="0" borderId="32" xfId="1" applyNumberFormat="1" applyFont="1" applyFill="1" applyBorder="1" applyAlignment="1">
      <alignment horizontal="center" vertical="center" wrapText="1"/>
    </xf>
    <xf numFmtId="49" fontId="17" fillId="0" borderId="3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5E88B1"/>
      <rgbColor rgb="FFEEF3F4"/>
      <rgbColor rgb="FFBDC0BF"/>
      <rgbColor rgb="FFA5A5A5"/>
      <rgbColor rgb="FF3F3F3F"/>
      <rgbColor rgb="FFDBDBDB"/>
      <rgbColor rgb="FFFFFFFF"/>
      <rgbColor rgb="FFBDC0BF"/>
      <rgbColor rgb="FFA5A5A5"/>
      <rgbColor rgb="FFD5D5D5"/>
      <rgbColor rgb="FFD8D2CF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CCCCFF"/>
      <color rgb="FFFF8F43"/>
      <color rgb="FFFF6600"/>
      <color rgb="FF00FF00"/>
      <color rgb="FFF89B56"/>
      <color rgb="FFB2FCC9"/>
      <color rgb="FFFF9FA1"/>
      <color rgb="FFFF7C8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00FF00"/>
    <pageSetUpPr fitToPage="1"/>
  </sheetPr>
  <dimension ref="A1:DB63"/>
  <sheetViews>
    <sheetView zoomScale="80" zoomScaleNormal="80" workbookViewId="0">
      <pane ySplit="5" topLeftCell="A36" activePane="bottomLeft" state="frozen"/>
      <selection pane="bottomLeft" activeCell="BX42" sqref="BX42:BZ42"/>
    </sheetView>
  </sheetViews>
  <sheetFormatPr defaultColWidth="16.28515625" defaultRowHeight="15.75"/>
  <cols>
    <col min="1" max="1" width="6.140625" style="99" customWidth="1"/>
    <col min="2" max="2" width="8.140625" style="98" customWidth="1"/>
    <col min="3" max="3" width="21.7109375" style="98" customWidth="1"/>
    <col min="4" max="4" width="16" style="107" customWidth="1"/>
    <col min="5" max="5" width="8" style="120" customWidth="1"/>
    <col min="6" max="6" width="7.28515625" style="98" customWidth="1"/>
    <col min="7" max="8" width="5.42578125" style="98" customWidth="1"/>
    <col min="9" max="9" width="7.140625" style="98" customWidth="1"/>
    <col min="10" max="13" width="5.85546875" style="98" customWidth="1"/>
    <col min="14" max="19" width="6" style="98" customWidth="1"/>
    <col min="20" max="20" width="7.85546875" style="98" customWidth="1"/>
    <col min="21" max="24" width="5" style="98" customWidth="1"/>
    <col min="25" max="25" width="6.140625" style="98" customWidth="1"/>
    <col min="26" max="26" width="5" style="98" customWidth="1"/>
    <col min="27" max="27" width="6.5703125" style="98" customWidth="1"/>
    <col min="28" max="31" width="5.140625" style="98" customWidth="1"/>
    <col min="32" max="32" width="6" style="98" customWidth="1"/>
    <col min="33" max="33" width="5.140625" style="98" customWidth="1"/>
    <col min="34" max="34" width="7.7109375" style="98" customWidth="1"/>
    <col min="35" max="35" width="9.42578125" style="107" customWidth="1"/>
    <col min="36" max="36" width="7.42578125" style="107" customWidth="1"/>
    <col min="37" max="37" width="21.7109375" style="98" customWidth="1"/>
    <col min="38" max="38" width="16" style="107" customWidth="1"/>
    <col min="39" max="39" width="8" style="120" customWidth="1"/>
    <col min="40" max="40" width="7.28515625" style="98" customWidth="1"/>
    <col min="41" max="42" width="5.42578125" style="98" customWidth="1"/>
    <col min="43" max="43" width="7.140625" style="98" customWidth="1"/>
    <col min="44" max="44" width="9.7109375" style="98" customWidth="1"/>
    <col min="45" max="46" width="7.140625" style="98" customWidth="1"/>
    <col min="47" max="47" width="11.42578125" style="98" customWidth="1"/>
    <col min="48" max="48" width="6.140625" style="98" customWidth="1"/>
    <col min="49" max="49" width="8.28515625" style="98" customWidth="1"/>
    <col min="50" max="50" width="6.140625" style="98" customWidth="1"/>
    <col min="51" max="51" width="8" style="98" customWidth="1"/>
    <col min="52" max="52" width="6.28515625" style="98" customWidth="1"/>
    <col min="53" max="53" width="6.140625" style="98" customWidth="1"/>
    <col min="54" max="54" width="8.140625" style="98" customWidth="1"/>
    <col min="55" max="57" width="6.140625" style="98" customWidth="1"/>
    <col min="58" max="58" width="7.42578125" style="98" customWidth="1"/>
    <col min="59" max="59" width="6.42578125" style="98" customWidth="1"/>
    <col min="60" max="67" width="6.140625" style="98" customWidth="1"/>
    <col min="68" max="68" width="7.7109375" style="98" customWidth="1"/>
    <col min="69" max="69" width="12.28515625" style="107" customWidth="1"/>
    <col min="70" max="70" width="16.28515625" style="305" customWidth="1"/>
    <col min="71" max="71" width="6.140625" style="99" customWidth="1"/>
    <col min="72" max="72" width="8.140625" style="98" customWidth="1"/>
    <col min="73" max="73" width="21.7109375" style="98" customWidth="1"/>
    <col min="74" max="74" width="16" style="107" customWidth="1"/>
    <col min="75" max="75" width="8" style="120" customWidth="1"/>
    <col min="76" max="76" width="7.28515625" style="98" customWidth="1"/>
    <col min="77" max="78" width="5.42578125" style="98" customWidth="1"/>
    <col min="79" max="79" width="7.140625" style="98" customWidth="1"/>
    <col min="80" max="83" width="5.85546875" style="98" customWidth="1"/>
    <col min="84" max="89" width="6" style="98" customWidth="1"/>
    <col min="90" max="90" width="7.85546875" style="98" customWidth="1"/>
    <col min="91" max="94" width="5" style="98" customWidth="1"/>
    <col min="95" max="95" width="6.140625" style="98" customWidth="1"/>
    <col min="96" max="96" width="5" style="98" customWidth="1"/>
    <col min="97" max="97" width="6.5703125" style="98" customWidth="1"/>
    <col min="98" max="101" width="5.140625" style="98" customWidth="1"/>
    <col min="102" max="102" width="6" style="98" customWidth="1"/>
    <col min="103" max="103" width="5.140625" style="98" customWidth="1"/>
    <col min="104" max="104" width="7.7109375" style="98" customWidth="1"/>
    <col min="105" max="105" width="7.42578125" style="107" customWidth="1"/>
    <col min="106" max="16384" width="16.28515625" style="99"/>
  </cols>
  <sheetData>
    <row r="1" spans="1:106" s="132" customFormat="1" ht="15"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6"/>
      <c r="AH1" s="136"/>
      <c r="AI1" s="136"/>
      <c r="AJ1" s="136"/>
      <c r="AK1" s="137"/>
      <c r="AL1" s="137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R1" s="300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6"/>
      <c r="CZ1" s="136"/>
      <c r="DA1" s="136"/>
    </row>
    <row r="2" spans="1:106" s="132" customFormat="1" ht="45.75" customHeight="1">
      <c r="A2" s="139"/>
      <c r="B2" s="269"/>
      <c r="C2" s="456" t="s">
        <v>68</v>
      </c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138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R2" s="300"/>
      <c r="BS2" s="139"/>
      <c r="BT2" s="269"/>
      <c r="BU2" s="456" t="s">
        <v>68</v>
      </c>
      <c r="BV2" s="456"/>
      <c r="BW2" s="456"/>
      <c r="BX2" s="456"/>
      <c r="BY2" s="456"/>
      <c r="BZ2" s="456"/>
      <c r="CA2" s="456"/>
      <c r="CB2" s="456"/>
      <c r="CC2" s="456"/>
      <c r="CD2" s="456"/>
      <c r="CE2" s="456"/>
      <c r="CF2" s="456"/>
      <c r="CG2" s="456"/>
      <c r="CH2" s="456"/>
      <c r="CI2" s="456"/>
      <c r="CJ2" s="456"/>
      <c r="CK2" s="456"/>
      <c r="CL2" s="456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138"/>
      <c r="CY2" s="136"/>
      <c r="CZ2" s="136"/>
      <c r="DA2" s="136"/>
    </row>
    <row r="3" spans="1:106" s="139" customFormat="1" ht="36" customHeight="1">
      <c r="B3" s="20"/>
      <c r="C3" s="457" t="s">
        <v>44</v>
      </c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20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138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R3" s="301"/>
      <c r="BT3" s="20"/>
      <c r="BU3" s="457" t="s">
        <v>110</v>
      </c>
      <c r="BV3" s="457"/>
      <c r="BW3" s="457"/>
      <c r="BX3" s="457"/>
      <c r="BY3" s="457"/>
      <c r="BZ3" s="457"/>
      <c r="CA3" s="457"/>
      <c r="CB3" s="457"/>
      <c r="CC3" s="457"/>
      <c r="CD3" s="457"/>
      <c r="CE3" s="457"/>
      <c r="CF3" s="457"/>
      <c r="CG3" s="457"/>
      <c r="CH3" s="457"/>
      <c r="CI3" s="457"/>
      <c r="CJ3" s="457"/>
      <c r="CK3" s="457"/>
      <c r="CL3" s="457"/>
      <c r="CM3" s="20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138"/>
      <c r="CY3" s="134"/>
      <c r="CZ3" s="134"/>
      <c r="DA3" s="134"/>
    </row>
    <row r="5" spans="1:106" s="90" customFormat="1" ht="21.75" customHeight="1">
      <c r="B5" s="20"/>
      <c r="C5" s="458" t="s">
        <v>108</v>
      </c>
      <c r="D5" s="458"/>
      <c r="E5" s="458"/>
      <c r="F5" s="458"/>
      <c r="G5" s="458"/>
      <c r="H5" s="458"/>
      <c r="I5" s="458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469" t="s">
        <v>109</v>
      </c>
      <c r="AL5" s="469"/>
      <c r="AM5" s="469"/>
      <c r="AN5" s="469"/>
      <c r="AO5" s="469"/>
      <c r="AP5" s="469"/>
      <c r="AQ5" s="469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302"/>
      <c r="BT5" s="20"/>
      <c r="BU5" s="458" t="s">
        <v>111</v>
      </c>
      <c r="BV5" s="458"/>
      <c r="BW5" s="458"/>
      <c r="BX5" s="458"/>
      <c r="BY5" s="458"/>
      <c r="BZ5" s="458"/>
      <c r="CA5" s="458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</row>
    <row r="6" spans="1:106" s="90" customFormat="1" ht="21.75" customHeight="1">
      <c r="B6" s="20"/>
      <c r="C6" s="20"/>
      <c r="D6" s="20"/>
      <c r="E6" s="40"/>
      <c r="F6" s="20"/>
      <c r="G6" s="20"/>
      <c r="H6" s="20"/>
      <c r="I6" s="261"/>
      <c r="J6" s="261"/>
      <c r="K6" s="261"/>
      <c r="L6" s="261"/>
      <c r="M6" s="261"/>
      <c r="N6" s="261"/>
      <c r="O6" s="261"/>
      <c r="P6" s="261"/>
      <c r="Q6" s="261"/>
      <c r="R6" s="20"/>
      <c r="S6" s="20"/>
      <c r="T6" s="20"/>
      <c r="U6" s="20"/>
      <c r="V6" s="20"/>
      <c r="W6" s="20"/>
      <c r="X6" s="20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67"/>
      <c r="AK6" s="20"/>
      <c r="AL6" s="20"/>
      <c r="AM6" s="40"/>
      <c r="AN6" s="20"/>
      <c r="AO6" s="20"/>
      <c r="AP6" s="20"/>
      <c r="AQ6" s="261"/>
      <c r="AR6" s="261"/>
      <c r="AS6" s="261"/>
      <c r="AT6" s="261"/>
      <c r="AU6" s="261"/>
      <c r="AV6" s="261"/>
      <c r="AW6" s="261"/>
      <c r="AX6" s="261"/>
      <c r="AY6" s="261"/>
      <c r="AZ6" s="20"/>
      <c r="BA6" s="20"/>
      <c r="BB6" s="20"/>
      <c r="BC6" s="20"/>
      <c r="BD6" s="20"/>
      <c r="BE6" s="20"/>
      <c r="BF6" s="20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302"/>
      <c r="BT6" s="20"/>
      <c r="BU6" s="20"/>
      <c r="BV6" s="20"/>
      <c r="BW6" s="40"/>
      <c r="BX6" s="20"/>
      <c r="BY6" s="20"/>
      <c r="BZ6" s="20"/>
      <c r="CA6" s="261"/>
      <c r="CB6" s="261"/>
      <c r="CC6" s="261"/>
      <c r="CD6" s="261"/>
      <c r="CE6" s="261"/>
      <c r="CF6" s="261"/>
      <c r="CG6" s="261"/>
      <c r="CH6" s="261"/>
      <c r="CI6" s="261"/>
      <c r="CJ6" s="20"/>
      <c r="CK6" s="20"/>
      <c r="CL6" s="20"/>
      <c r="CM6" s="20"/>
      <c r="CN6" s="20"/>
      <c r="CO6" s="20"/>
      <c r="CP6" s="20"/>
      <c r="CQ6" s="267"/>
      <c r="CR6" s="267"/>
      <c r="CS6" s="267"/>
      <c r="CT6" s="267"/>
      <c r="CU6" s="267"/>
      <c r="CV6" s="267"/>
      <c r="CW6" s="267"/>
      <c r="CX6" s="267"/>
      <c r="CY6" s="267"/>
      <c r="CZ6" s="267"/>
      <c r="DA6" s="267"/>
    </row>
    <row r="7" spans="1:106" s="87" customFormat="1" ht="72" customHeight="1">
      <c r="A7" s="447" t="s">
        <v>24</v>
      </c>
      <c r="B7" s="460" t="s">
        <v>32</v>
      </c>
      <c r="C7" s="462" t="s">
        <v>1</v>
      </c>
      <c r="D7" s="26" t="s">
        <v>15</v>
      </c>
      <c r="E7" s="63"/>
      <c r="F7" s="464" t="s">
        <v>2</v>
      </c>
      <c r="G7" s="455"/>
      <c r="H7" s="465"/>
      <c r="I7" s="466" t="s">
        <v>3</v>
      </c>
      <c r="J7" s="468" t="s">
        <v>4</v>
      </c>
      <c r="K7" s="455"/>
      <c r="L7" s="465"/>
      <c r="M7" s="466" t="s">
        <v>5</v>
      </c>
      <c r="N7" s="468" t="s">
        <v>6</v>
      </c>
      <c r="O7" s="455"/>
      <c r="P7" s="455"/>
      <c r="Q7" s="455"/>
      <c r="R7" s="455"/>
      <c r="S7" s="455"/>
      <c r="T7" s="455"/>
      <c r="U7" s="455" t="s">
        <v>16</v>
      </c>
      <c r="V7" s="455"/>
      <c r="W7" s="455"/>
      <c r="X7" s="455"/>
      <c r="Y7" s="455"/>
      <c r="Z7" s="455"/>
      <c r="AA7" s="455"/>
      <c r="AB7" s="455" t="s">
        <v>17</v>
      </c>
      <c r="AC7" s="455"/>
      <c r="AD7" s="455"/>
      <c r="AE7" s="455"/>
      <c r="AF7" s="455"/>
      <c r="AG7" s="455"/>
      <c r="AH7" s="465"/>
      <c r="AI7" s="434" t="s">
        <v>8</v>
      </c>
      <c r="AK7" s="462" t="s">
        <v>1</v>
      </c>
      <c r="AL7" s="26" t="s">
        <v>15</v>
      </c>
      <c r="AM7" s="63"/>
      <c r="AN7" s="464" t="s">
        <v>2</v>
      </c>
      <c r="AO7" s="455"/>
      <c r="AP7" s="465"/>
      <c r="AQ7" s="466" t="s">
        <v>3</v>
      </c>
      <c r="AR7" s="468" t="s">
        <v>4</v>
      </c>
      <c r="AS7" s="455"/>
      <c r="AT7" s="465"/>
      <c r="AU7" s="466" t="s">
        <v>5</v>
      </c>
      <c r="AV7" s="468" t="s">
        <v>6</v>
      </c>
      <c r="AW7" s="455"/>
      <c r="AX7" s="455"/>
      <c r="AY7" s="455"/>
      <c r="AZ7" s="455"/>
      <c r="BA7" s="455"/>
      <c r="BB7" s="455"/>
      <c r="BC7" s="455" t="s">
        <v>16</v>
      </c>
      <c r="BD7" s="455"/>
      <c r="BE7" s="455"/>
      <c r="BF7" s="455"/>
      <c r="BG7" s="455"/>
      <c r="BH7" s="455"/>
      <c r="BI7" s="455"/>
      <c r="BJ7" s="455" t="s">
        <v>17</v>
      </c>
      <c r="BK7" s="455"/>
      <c r="BL7" s="455"/>
      <c r="BM7" s="455"/>
      <c r="BN7" s="455"/>
      <c r="BO7" s="455"/>
      <c r="BP7" s="455"/>
      <c r="BQ7" s="258" t="s">
        <v>8</v>
      </c>
      <c r="BR7" s="309" t="s">
        <v>73</v>
      </c>
      <c r="BS7" s="447" t="s">
        <v>24</v>
      </c>
      <c r="BT7" s="460" t="s">
        <v>32</v>
      </c>
      <c r="BU7" s="462" t="s">
        <v>1</v>
      </c>
      <c r="BV7" s="26" t="s">
        <v>15</v>
      </c>
      <c r="BW7" s="63"/>
      <c r="BX7" s="464" t="s">
        <v>2</v>
      </c>
      <c r="BY7" s="455"/>
      <c r="BZ7" s="465"/>
      <c r="CA7" s="466" t="s">
        <v>3</v>
      </c>
      <c r="CB7" s="468" t="s">
        <v>4</v>
      </c>
      <c r="CC7" s="455"/>
      <c r="CD7" s="465"/>
      <c r="CE7" s="466" t="s">
        <v>5</v>
      </c>
      <c r="CF7" s="468" t="s">
        <v>6</v>
      </c>
      <c r="CG7" s="455"/>
      <c r="CH7" s="455"/>
      <c r="CI7" s="455"/>
      <c r="CJ7" s="455"/>
      <c r="CK7" s="455"/>
      <c r="CL7" s="455"/>
      <c r="CM7" s="455" t="s">
        <v>16</v>
      </c>
      <c r="CN7" s="455"/>
      <c r="CO7" s="455"/>
      <c r="CP7" s="455"/>
      <c r="CQ7" s="455"/>
      <c r="CR7" s="455"/>
      <c r="CS7" s="455"/>
      <c r="CT7" s="455" t="s">
        <v>17</v>
      </c>
      <c r="CU7" s="455"/>
      <c r="CV7" s="455"/>
      <c r="CW7" s="455"/>
      <c r="CX7" s="455"/>
      <c r="CY7" s="455"/>
      <c r="CZ7" s="455"/>
      <c r="DA7" s="266" t="s">
        <v>8</v>
      </c>
      <c r="DB7" s="436" t="s">
        <v>78</v>
      </c>
    </row>
    <row r="8" spans="1:106" s="87" customFormat="1" ht="32.25" customHeight="1">
      <c r="A8" s="448"/>
      <c r="B8" s="461"/>
      <c r="C8" s="463"/>
      <c r="D8" s="244"/>
      <c r="E8" s="94" t="s">
        <v>23</v>
      </c>
      <c r="F8" s="42" t="s">
        <v>20</v>
      </c>
      <c r="G8" s="43" t="s">
        <v>21</v>
      </c>
      <c r="H8" s="43" t="s">
        <v>22</v>
      </c>
      <c r="I8" s="467"/>
      <c r="J8" s="43" t="s">
        <v>20</v>
      </c>
      <c r="K8" s="43" t="s">
        <v>21</v>
      </c>
      <c r="L8" s="43" t="s">
        <v>22</v>
      </c>
      <c r="M8" s="467"/>
      <c r="N8" s="1">
        <v>1</v>
      </c>
      <c r="O8" s="1">
        <v>2</v>
      </c>
      <c r="P8" s="1">
        <v>3</v>
      </c>
      <c r="Q8" s="1">
        <v>4</v>
      </c>
      <c r="R8" s="1">
        <v>6</v>
      </c>
      <c r="S8" s="1">
        <v>8</v>
      </c>
      <c r="T8" s="2" t="s">
        <v>12</v>
      </c>
      <c r="U8" s="1">
        <v>1</v>
      </c>
      <c r="V8" s="1">
        <v>2</v>
      </c>
      <c r="W8" s="1">
        <v>3</v>
      </c>
      <c r="X8" s="1">
        <v>4</v>
      </c>
      <c r="Y8" s="1">
        <v>6</v>
      </c>
      <c r="Z8" s="1">
        <v>8</v>
      </c>
      <c r="AA8" s="2" t="s">
        <v>13</v>
      </c>
      <c r="AB8" s="1">
        <v>1</v>
      </c>
      <c r="AC8" s="1">
        <v>2</v>
      </c>
      <c r="AD8" s="1">
        <v>3</v>
      </c>
      <c r="AE8" s="1">
        <v>4</v>
      </c>
      <c r="AF8" s="1">
        <v>6</v>
      </c>
      <c r="AG8" s="1">
        <v>8</v>
      </c>
      <c r="AH8" s="272" t="s">
        <v>18</v>
      </c>
      <c r="AI8" s="289" t="s">
        <v>107</v>
      </c>
      <c r="AJ8" s="435"/>
      <c r="AK8" s="463"/>
      <c r="AL8" s="244"/>
      <c r="AM8" s="94" t="s">
        <v>23</v>
      </c>
      <c r="AN8" s="42" t="s">
        <v>20</v>
      </c>
      <c r="AO8" s="43" t="s">
        <v>21</v>
      </c>
      <c r="AP8" s="43" t="s">
        <v>22</v>
      </c>
      <c r="AQ8" s="467"/>
      <c r="AR8" s="43" t="s">
        <v>20</v>
      </c>
      <c r="AS8" s="43" t="s">
        <v>21</v>
      </c>
      <c r="AT8" s="43" t="s">
        <v>22</v>
      </c>
      <c r="AU8" s="467"/>
      <c r="AV8" s="1">
        <v>1</v>
      </c>
      <c r="AW8" s="1">
        <v>2</v>
      </c>
      <c r="AX8" s="1">
        <v>3</v>
      </c>
      <c r="AY8" s="1">
        <v>4</v>
      </c>
      <c r="AZ8" s="1">
        <v>6</v>
      </c>
      <c r="BA8" s="1">
        <v>8</v>
      </c>
      <c r="BB8" s="2" t="s">
        <v>12</v>
      </c>
      <c r="BC8" s="1">
        <v>1</v>
      </c>
      <c r="BD8" s="1">
        <v>2</v>
      </c>
      <c r="BE8" s="1">
        <v>3</v>
      </c>
      <c r="BF8" s="1">
        <v>4</v>
      </c>
      <c r="BG8" s="1">
        <v>6</v>
      </c>
      <c r="BH8" s="1">
        <v>8</v>
      </c>
      <c r="BI8" s="2" t="s">
        <v>13</v>
      </c>
      <c r="BJ8" s="1">
        <v>1</v>
      </c>
      <c r="BK8" s="1">
        <v>2</v>
      </c>
      <c r="BL8" s="1">
        <v>3</v>
      </c>
      <c r="BM8" s="1">
        <v>4</v>
      </c>
      <c r="BN8" s="1">
        <v>6</v>
      </c>
      <c r="BO8" s="1">
        <v>8</v>
      </c>
      <c r="BP8" s="272" t="s">
        <v>18</v>
      </c>
      <c r="BQ8" s="289" t="s">
        <v>107</v>
      </c>
      <c r="BR8" s="304"/>
      <c r="BS8" s="448"/>
      <c r="BT8" s="461"/>
      <c r="BU8" s="463"/>
      <c r="BV8" s="244"/>
      <c r="BW8" s="94" t="s">
        <v>23</v>
      </c>
      <c r="BX8" s="42" t="s">
        <v>20</v>
      </c>
      <c r="BY8" s="43" t="s">
        <v>21</v>
      </c>
      <c r="BZ8" s="43" t="s">
        <v>22</v>
      </c>
      <c r="CA8" s="467"/>
      <c r="CB8" s="43" t="s">
        <v>20</v>
      </c>
      <c r="CC8" s="43" t="s">
        <v>21</v>
      </c>
      <c r="CD8" s="43" t="s">
        <v>22</v>
      </c>
      <c r="CE8" s="467"/>
      <c r="CF8" s="1">
        <v>1</v>
      </c>
      <c r="CG8" s="1">
        <v>2</v>
      </c>
      <c r="CH8" s="1">
        <v>3</v>
      </c>
      <c r="CI8" s="1">
        <v>4</v>
      </c>
      <c r="CJ8" s="1">
        <v>6</v>
      </c>
      <c r="CK8" s="1">
        <v>8</v>
      </c>
      <c r="CL8" s="2" t="s">
        <v>12</v>
      </c>
      <c r="CM8" s="1">
        <v>1</v>
      </c>
      <c r="CN8" s="1">
        <v>2</v>
      </c>
      <c r="CO8" s="1">
        <v>3</v>
      </c>
      <c r="CP8" s="1">
        <v>4</v>
      </c>
      <c r="CQ8" s="1">
        <v>6</v>
      </c>
      <c r="CR8" s="1">
        <v>8</v>
      </c>
      <c r="CS8" s="2" t="s">
        <v>13</v>
      </c>
      <c r="CT8" s="1">
        <v>1</v>
      </c>
      <c r="CU8" s="1">
        <v>2</v>
      </c>
      <c r="CV8" s="1">
        <v>3</v>
      </c>
      <c r="CW8" s="1">
        <v>4</v>
      </c>
      <c r="CX8" s="1">
        <v>6</v>
      </c>
      <c r="CY8" s="1">
        <v>8</v>
      </c>
      <c r="CZ8" s="272" t="s">
        <v>18</v>
      </c>
      <c r="DA8" s="266"/>
      <c r="DB8" s="92"/>
    </row>
    <row r="9" spans="1:106" s="96" customFormat="1" ht="18.75" customHeight="1">
      <c r="A9" s="448"/>
      <c r="B9" s="51">
        <v>1</v>
      </c>
      <c r="C9" s="62" t="s">
        <v>59</v>
      </c>
      <c r="D9" s="85" t="s">
        <v>53</v>
      </c>
      <c r="E9" s="122">
        <v>4</v>
      </c>
      <c r="F9" s="5">
        <v>1</v>
      </c>
      <c r="G9" s="74"/>
      <c r="H9" s="74"/>
      <c r="I9" s="7">
        <f t="shared" ref="I9:I13" si="0">F9+G9+H9</f>
        <v>1</v>
      </c>
      <c r="J9" s="11">
        <f>F9*15</f>
        <v>15</v>
      </c>
      <c r="K9" s="11">
        <f>G9*12</f>
        <v>0</v>
      </c>
      <c r="L9" s="11">
        <f t="shared" ref="L9:L13" si="1">H9*10</f>
        <v>0</v>
      </c>
      <c r="M9" s="8">
        <f t="shared" ref="M9:M13" si="2">J9+K9+L9</f>
        <v>15</v>
      </c>
      <c r="N9" s="11"/>
      <c r="O9" s="11"/>
      <c r="P9" s="11"/>
      <c r="Q9" s="5">
        <v>1</v>
      </c>
      <c r="R9" s="11"/>
      <c r="S9" s="11"/>
      <c r="T9" s="7">
        <f t="shared" ref="T9:T13" si="3">N9*1+O9*2+P9*3+Q9*4+R9*6+S9*8</f>
        <v>4</v>
      </c>
      <c r="U9" s="11"/>
      <c r="V9" s="11"/>
      <c r="W9" s="11"/>
      <c r="X9" s="11"/>
      <c r="Y9" s="11"/>
      <c r="Z9" s="11"/>
      <c r="AA9" s="7">
        <f>U9*1+V9*2+W9*3+X9*4+Y9*6+Z9*8</f>
        <v>0</v>
      </c>
      <c r="AB9" s="11"/>
      <c r="AC9" s="11"/>
      <c r="AD9" s="11"/>
      <c r="AE9" s="11"/>
      <c r="AF9" s="11"/>
      <c r="AG9" s="11"/>
      <c r="AH9" s="7">
        <f t="shared" ref="AH9:AH13" si="4">AB9*1+AC9*2+AD9*3+AE9*4+AF9*6+AG9*8</f>
        <v>0</v>
      </c>
      <c r="AI9" s="71">
        <f t="shared" ref="AI9:AI13" si="5">AH9+AA9+T9</f>
        <v>4</v>
      </c>
      <c r="AJ9" s="283"/>
      <c r="AK9" s="62" t="s">
        <v>59</v>
      </c>
      <c r="AL9" s="85" t="s">
        <v>53</v>
      </c>
      <c r="AM9" s="122">
        <v>4</v>
      </c>
      <c r="AN9" s="5">
        <v>1</v>
      </c>
      <c r="AO9" s="74"/>
      <c r="AP9" s="74"/>
      <c r="AQ9" s="7">
        <f t="shared" ref="AQ9:AQ13" si="6">AN9+AO9+AP9</f>
        <v>1</v>
      </c>
      <c r="AR9" s="11">
        <f>AN9*15</f>
        <v>15</v>
      </c>
      <c r="AS9" s="11">
        <f>AO9*12</f>
        <v>0</v>
      </c>
      <c r="AT9" s="11">
        <f t="shared" ref="AT9:AT13" si="7">AP9*10</f>
        <v>0</v>
      </c>
      <c r="AU9" s="8">
        <f t="shared" ref="AU9:AU13" si="8">AR9+AS9+AT9</f>
        <v>15</v>
      </c>
      <c r="AV9" s="11"/>
      <c r="AW9" s="11"/>
      <c r="AX9" s="11"/>
      <c r="AY9" s="5">
        <v>1</v>
      </c>
      <c r="AZ9" s="11"/>
      <c r="BA9" s="11"/>
      <c r="BB9" s="7">
        <f t="shared" ref="BB9:BB13" si="9">AV9*1+AW9*2+AX9*3+AY9*4+AZ9*6+BA9*8</f>
        <v>4</v>
      </c>
      <c r="BC9" s="11"/>
      <c r="BD9" s="11"/>
      <c r="BE9" s="11"/>
      <c r="BF9" s="11"/>
      <c r="BG9" s="11"/>
      <c r="BH9" s="11"/>
      <c r="BI9" s="7">
        <f>BC9*1+BD9*2+BE9*3+BF9*4+BG9*6+BH9*8</f>
        <v>0</v>
      </c>
      <c r="BJ9" s="11"/>
      <c r="BK9" s="11"/>
      <c r="BL9" s="11"/>
      <c r="BM9" s="11"/>
      <c r="BN9" s="11"/>
      <c r="BO9" s="11"/>
      <c r="BP9" s="273">
        <f>BJ9*1+BK9*2+BL9*3+BM9*4+BN9*6+BO9*8</f>
        <v>0</v>
      </c>
      <c r="BQ9" s="45">
        <f>BP9+BI9+BB9</f>
        <v>4</v>
      </c>
      <c r="BR9" s="304"/>
      <c r="BS9" s="448"/>
      <c r="BT9" s="51">
        <v>1</v>
      </c>
      <c r="BU9" s="62" t="s">
        <v>59</v>
      </c>
      <c r="BV9" s="85" t="s">
        <v>53</v>
      </c>
      <c r="BW9" s="122">
        <v>4</v>
      </c>
      <c r="BX9" s="5">
        <v>1</v>
      </c>
      <c r="BY9" s="74"/>
      <c r="BZ9" s="74"/>
      <c r="CA9" s="7">
        <f t="shared" ref="CA9:CA14" si="10">BX9+BY9+BZ9</f>
        <v>1</v>
      </c>
      <c r="CB9" s="11">
        <f>BX9*15</f>
        <v>15</v>
      </c>
      <c r="CC9" s="11">
        <f>BY9*12</f>
        <v>0</v>
      </c>
      <c r="CD9" s="11">
        <f t="shared" ref="CD9:CD14" si="11">BZ9*10</f>
        <v>0</v>
      </c>
      <c r="CE9" s="8">
        <f t="shared" ref="CE9:CE14" si="12">CB9+CC9+CD9</f>
        <v>15</v>
      </c>
      <c r="CF9" s="11"/>
      <c r="CG9" s="11"/>
      <c r="CH9" s="11"/>
      <c r="CI9" s="5">
        <v>1</v>
      </c>
      <c r="CJ9" s="11"/>
      <c r="CK9" s="11"/>
      <c r="CL9" s="7">
        <f t="shared" ref="CL9:CL11" si="13">CF9*1+CG9*2+CH9*3+CI9*4+CJ9*6+CK9*8</f>
        <v>4</v>
      </c>
      <c r="CM9" s="11"/>
      <c r="CN9" s="11"/>
      <c r="CO9" s="11"/>
      <c r="CP9" s="11"/>
      <c r="CQ9" s="11"/>
      <c r="CR9" s="11"/>
      <c r="CS9" s="7">
        <f>CM9*1+CN9*2+CO9*3+CP9*4+CQ9*6+CR9*8</f>
        <v>0</v>
      </c>
      <c r="CT9" s="11"/>
      <c r="CU9" s="11"/>
      <c r="CV9" s="11"/>
      <c r="CW9" s="11"/>
      <c r="CX9" s="11"/>
      <c r="CY9" s="11"/>
      <c r="CZ9" s="273">
        <f t="shared" ref="CZ9" si="14">CT9*1+CU9*2+CV9*3+CW9*4+CX9*6+CY9*8</f>
        <v>0</v>
      </c>
      <c r="DA9" s="45">
        <f t="shared" ref="DA9" si="15">CZ9+CS9+CL9</f>
        <v>4</v>
      </c>
      <c r="DB9" s="320"/>
    </row>
    <row r="10" spans="1:106">
      <c r="A10" s="448"/>
      <c r="B10" s="51">
        <v>3</v>
      </c>
      <c r="C10" s="62" t="s">
        <v>60</v>
      </c>
      <c r="D10" s="85" t="s">
        <v>54</v>
      </c>
      <c r="E10" s="97">
        <v>12</v>
      </c>
      <c r="F10" s="5"/>
      <c r="G10" s="5">
        <v>1</v>
      </c>
      <c r="H10" s="5">
        <v>1</v>
      </c>
      <c r="I10" s="7">
        <f t="shared" si="0"/>
        <v>2</v>
      </c>
      <c r="J10" s="6">
        <f>F10*15</f>
        <v>0</v>
      </c>
      <c r="K10" s="6">
        <f>G10*12</f>
        <v>12</v>
      </c>
      <c r="L10" s="6">
        <f t="shared" si="1"/>
        <v>10</v>
      </c>
      <c r="M10" s="8">
        <f t="shared" si="2"/>
        <v>22</v>
      </c>
      <c r="N10" s="6"/>
      <c r="O10" s="6"/>
      <c r="P10" s="6"/>
      <c r="Q10" s="5"/>
      <c r="R10" s="5"/>
      <c r="S10" s="6"/>
      <c r="T10" s="7">
        <f t="shared" si="3"/>
        <v>0</v>
      </c>
      <c r="U10" s="6"/>
      <c r="V10" s="6"/>
      <c r="W10" s="6"/>
      <c r="X10" s="6"/>
      <c r="Y10" s="5">
        <v>1</v>
      </c>
      <c r="Z10" s="6"/>
      <c r="AA10" s="7">
        <f>U10*1+V10*2+W10*3+X10*4+Y10*6+Z10*8</f>
        <v>6</v>
      </c>
      <c r="AB10" s="6"/>
      <c r="AC10" s="6"/>
      <c r="AD10" s="6"/>
      <c r="AE10" s="6"/>
      <c r="AF10" s="6">
        <v>1</v>
      </c>
      <c r="AG10" s="6"/>
      <c r="AH10" s="7">
        <f>AB10*1+AC10*2+AD10*3+AE10*4+AF10*6+AG10*8</f>
        <v>6</v>
      </c>
      <c r="AI10" s="71">
        <f>AH10+AA10+T10</f>
        <v>12</v>
      </c>
      <c r="AJ10" s="283"/>
      <c r="AK10" s="62" t="s">
        <v>60</v>
      </c>
      <c r="AL10" s="85" t="s">
        <v>54</v>
      </c>
      <c r="AM10" s="97">
        <v>12</v>
      </c>
      <c r="AN10" s="5"/>
      <c r="AO10" s="5">
        <v>1</v>
      </c>
      <c r="AP10" s="5">
        <v>1</v>
      </c>
      <c r="AQ10" s="7">
        <f t="shared" si="6"/>
        <v>2</v>
      </c>
      <c r="AR10" s="6">
        <f>AN10*15</f>
        <v>0</v>
      </c>
      <c r="AS10" s="6">
        <f>AO10*12</f>
        <v>12</v>
      </c>
      <c r="AT10" s="6">
        <f t="shared" si="7"/>
        <v>10</v>
      </c>
      <c r="AU10" s="8">
        <f t="shared" si="8"/>
        <v>22</v>
      </c>
      <c r="AV10" s="6"/>
      <c r="AW10" s="6"/>
      <c r="AX10" s="6"/>
      <c r="AY10" s="5"/>
      <c r="AZ10" s="5"/>
      <c r="BA10" s="6"/>
      <c r="BB10" s="7">
        <f t="shared" si="9"/>
        <v>0</v>
      </c>
      <c r="BC10" s="6"/>
      <c r="BD10" s="6"/>
      <c r="BE10" s="6"/>
      <c r="BF10" s="6"/>
      <c r="BG10" s="5">
        <v>1</v>
      </c>
      <c r="BH10" s="6"/>
      <c r="BI10" s="7">
        <f>BC10*1+BD10*2+BE10*3+BF10*4+BG10*6+BH10*8</f>
        <v>6</v>
      </c>
      <c r="BJ10" s="6"/>
      <c r="BK10" s="6"/>
      <c r="BL10" s="6"/>
      <c r="BM10" s="6"/>
      <c r="BN10" s="6">
        <v>1</v>
      </c>
      <c r="BO10" s="6"/>
      <c r="BP10" s="273">
        <f>BJ10*1+BK10*2+BL10*3+BM10*4+BN10*6+BO10*8</f>
        <v>6</v>
      </c>
      <c r="BQ10" s="45">
        <f>BP10+BI10+BB10</f>
        <v>12</v>
      </c>
      <c r="BR10" s="304"/>
      <c r="BS10" s="448"/>
      <c r="BT10" s="51">
        <v>3</v>
      </c>
      <c r="BU10" s="62" t="s">
        <v>60</v>
      </c>
      <c r="BV10" s="85" t="s">
        <v>54</v>
      </c>
      <c r="BW10" s="97">
        <v>12</v>
      </c>
      <c r="BX10" s="5"/>
      <c r="BY10" s="5">
        <v>1</v>
      </c>
      <c r="BZ10" s="5">
        <v>1</v>
      </c>
      <c r="CA10" s="7">
        <f t="shared" si="10"/>
        <v>2</v>
      </c>
      <c r="CB10" s="6">
        <f>BX10*15</f>
        <v>0</v>
      </c>
      <c r="CC10" s="6">
        <f>BY10*12</f>
        <v>12</v>
      </c>
      <c r="CD10" s="6">
        <f t="shared" si="11"/>
        <v>10</v>
      </c>
      <c r="CE10" s="8">
        <f t="shared" si="12"/>
        <v>22</v>
      </c>
      <c r="CF10" s="6"/>
      <c r="CG10" s="6"/>
      <c r="CH10" s="6"/>
      <c r="CI10" s="5"/>
      <c r="CJ10" s="5"/>
      <c r="CK10" s="6"/>
      <c r="CL10" s="7">
        <f t="shared" si="13"/>
        <v>0</v>
      </c>
      <c r="CM10" s="6"/>
      <c r="CN10" s="6"/>
      <c r="CO10" s="6"/>
      <c r="CP10" s="6"/>
      <c r="CQ10" s="5">
        <v>1</v>
      </c>
      <c r="CR10" s="6"/>
      <c r="CS10" s="7">
        <f>CM10*1+CN10*2+CO10*3+CP10*4+CQ10*6+CR10*8</f>
        <v>6</v>
      </c>
      <c r="CT10" s="6"/>
      <c r="CU10" s="6"/>
      <c r="CV10" s="6"/>
      <c r="CW10" s="6"/>
      <c r="CX10" s="6">
        <v>1</v>
      </c>
      <c r="CY10" s="6"/>
      <c r="CZ10" s="273">
        <f>CT10*1+CU10*2+CV10*3+CW10*4+CX10*6+CY10*8</f>
        <v>6</v>
      </c>
      <c r="DA10" s="45">
        <f>CZ10+CS10+CL10</f>
        <v>12</v>
      </c>
      <c r="DB10" s="92"/>
    </row>
    <row r="11" spans="1:106" ht="18" customHeight="1">
      <c r="A11" s="448"/>
      <c r="B11" s="51">
        <v>3</v>
      </c>
      <c r="C11" s="62" t="s">
        <v>61</v>
      </c>
      <c r="D11" s="85" t="s">
        <v>55</v>
      </c>
      <c r="E11" s="97">
        <v>6</v>
      </c>
      <c r="F11" s="5">
        <v>1</v>
      </c>
      <c r="G11" s="5"/>
      <c r="H11" s="5"/>
      <c r="I11" s="7">
        <f t="shared" si="0"/>
        <v>1</v>
      </c>
      <c r="J11" s="6">
        <f>F11*15</f>
        <v>15</v>
      </c>
      <c r="K11" s="6">
        <f>G11*12</f>
        <v>0</v>
      </c>
      <c r="L11" s="6">
        <f t="shared" si="1"/>
        <v>0</v>
      </c>
      <c r="M11" s="8">
        <f t="shared" si="2"/>
        <v>15</v>
      </c>
      <c r="N11" s="6"/>
      <c r="O11" s="6"/>
      <c r="P11" s="5"/>
      <c r="Q11" s="5"/>
      <c r="R11" s="5">
        <v>1</v>
      </c>
      <c r="S11" s="6"/>
      <c r="T11" s="7">
        <f t="shared" si="3"/>
        <v>6</v>
      </c>
      <c r="U11" s="6"/>
      <c r="V11" s="5"/>
      <c r="W11" s="5"/>
      <c r="X11" s="5"/>
      <c r="Y11" s="5"/>
      <c r="Z11" s="6"/>
      <c r="AA11" s="7">
        <f t="shared" ref="AA11:AA13" si="16">U11*1+V11*2+W11*3+X11*4+Y11*6+Z11*8</f>
        <v>0</v>
      </c>
      <c r="AB11" s="6"/>
      <c r="AC11" s="6"/>
      <c r="AD11" s="6"/>
      <c r="AE11" s="6"/>
      <c r="AF11" s="6"/>
      <c r="AG11" s="6"/>
      <c r="AH11" s="7">
        <f t="shared" si="4"/>
        <v>0</v>
      </c>
      <c r="AI11" s="71">
        <f t="shared" si="5"/>
        <v>6</v>
      </c>
      <c r="AJ11" s="283"/>
      <c r="AK11" s="62" t="s">
        <v>61</v>
      </c>
      <c r="AL11" s="85" t="s">
        <v>55</v>
      </c>
      <c r="AM11" s="97">
        <v>6</v>
      </c>
      <c r="AN11" s="5">
        <v>1</v>
      </c>
      <c r="AO11" s="5"/>
      <c r="AP11" s="5"/>
      <c r="AQ11" s="7">
        <f t="shared" si="6"/>
        <v>1</v>
      </c>
      <c r="AR11" s="6">
        <f>AN11*15</f>
        <v>15</v>
      </c>
      <c r="AS11" s="6">
        <f>AO11*12</f>
        <v>0</v>
      </c>
      <c r="AT11" s="6">
        <f t="shared" si="7"/>
        <v>0</v>
      </c>
      <c r="AU11" s="8">
        <f t="shared" si="8"/>
        <v>15</v>
      </c>
      <c r="AV11" s="6"/>
      <c r="AW11" s="6"/>
      <c r="AX11" s="5"/>
      <c r="AY11" s="5"/>
      <c r="AZ11" s="5">
        <v>1</v>
      </c>
      <c r="BA11" s="6"/>
      <c r="BB11" s="7">
        <f t="shared" si="9"/>
        <v>6</v>
      </c>
      <c r="BC11" s="6"/>
      <c r="BD11" s="5"/>
      <c r="BE11" s="5"/>
      <c r="BF11" s="5"/>
      <c r="BG11" s="5"/>
      <c r="BH11" s="6"/>
      <c r="BI11" s="7">
        <f>BC11*1+BD11*2+BE11*3+BF11*4+BG11*6+BH11*8</f>
        <v>0</v>
      </c>
      <c r="BJ11" s="6"/>
      <c r="BK11" s="6"/>
      <c r="BL11" s="6"/>
      <c r="BM11" s="6"/>
      <c r="BN11" s="6"/>
      <c r="BO11" s="6"/>
      <c r="BP11" s="273">
        <f>BJ11*1+BK11*2+BL11*3+BM11*4+BN11*6+BO11*8</f>
        <v>0</v>
      </c>
      <c r="BQ11" s="45">
        <f t="shared" ref="BQ11:BQ13" si="17">BP11+BI11+BB11</f>
        <v>6</v>
      </c>
      <c r="BR11" s="304"/>
      <c r="BS11" s="448"/>
      <c r="BT11" s="51">
        <v>3</v>
      </c>
      <c r="BU11" s="62" t="s">
        <v>61</v>
      </c>
      <c r="BV11" s="85" t="s">
        <v>55</v>
      </c>
      <c r="BW11" s="97">
        <v>6</v>
      </c>
      <c r="BX11" s="5">
        <v>1</v>
      </c>
      <c r="BY11" s="5"/>
      <c r="BZ11" s="5"/>
      <c r="CA11" s="7">
        <f t="shared" si="10"/>
        <v>1</v>
      </c>
      <c r="CB11" s="6">
        <f>BX11*15</f>
        <v>15</v>
      </c>
      <c r="CC11" s="6">
        <f>BY11*12</f>
        <v>0</v>
      </c>
      <c r="CD11" s="6">
        <f t="shared" si="11"/>
        <v>0</v>
      </c>
      <c r="CE11" s="8">
        <f t="shared" si="12"/>
        <v>15</v>
      </c>
      <c r="CF11" s="6"/>
      <c r="CG11" s="6"/>
      <c r="CH11" s="5"/>
      <c r="CI11" s="5"/>
      <c r="CJ11" s="5">
        <v>1</v>
      </c>
      <c r="CK11" s="6"/>
      <c r="CL11" s="7">
        <f t="shared" si="13"/>
        <v>6</v>
      </c>
      <c r="CM11" s="6"/>
      <c r="CN11" s="5"/>
      <c r="CO11" s="5"/>
      <c r="CP11" s="5"/>
      <c r="CQ11" s="5"/>
      <c r="CR11" s="6"/>
      <c r="CS11" s="7">
        <f t="shared" ref="CS11" si="18">CM11*1+CN11*2+CO11*3+CP11*4+CQ11*6+CR11*8</f>
        <v>0</v>
      </c>
      <c r="CT11" s="6"/>
      <c r="CU11" s="6"/>
      <c r="CV11" s="6"/>
      <c r="CW11" s="6"/>
      <c r="CX11" s="6"/>
      <c r="CY11" s="6"/>
      <c r="CZ11" s="273">
        <f t="shared" ref="CZ11" si="19">CT11*1+CU11*2+CV11*3+CW11*4+CX11*6+CY11*8</f>
        <v>0</v>
      </c>
      <c r="DA11" s="45">
        <f t="shared" ref="DA11" si="20">CZ11+CS11+CL11</f>
        <v>6</v>
      </c>
      <c r="DB11" s="92"/>
    </row>
    <row r="12" spans="1:106" ht="15" customHeight="1">
      <c r="A12" s="448"/>
      <c r="B12" s="51">
        <v>1</v>
      </c>
      <c r="C12" s="62" t="s">
        <v>62</v>
      </c>
      <c r="D12" s="85" t="s">
        <v>56</v>
      </c>
      <c r="E12" s="100">
        <v>6</v>
      </c>
      <c r="F12" s="5"/>
      <c r="G12" s="5"/>
      <c r="H12" s="5">
        <v>1</v>
      </c>
      <c r="I12" s="7">
        <f t="shared" si="0"/>
        <v>1</v>
      </c>
      <c r="J12" s="6">
        <f>F12*15</f>
        <v>0</v>
      </c>
      <c r="K12" s="6">
        <f>G12*12</f>
        <v>0</v>
      </c>
      <c r="L12" s="6">
        <f t="shared" si="1"/>
        <v>10</v>
      </c>
      <c r="M12" s="8">
        <f t="shared" si="2"/>
        <v>10</v>
      </c>
      <c r="N12" s="6"/>
      <c r="O12" s="5"/>
      <c r="P12" s="5"/>
      <c r="Q12" s="5"/>
      <c r="R12" s="5"/>
      <c r="S12" s="6"/>
      <c r="T12" s="7">
        <f>N12*1+O12*2+P12*3+Q12*4+R12*6+S12*8</f>
        <v>0</v>
      </c>
      <c r="U12" s="6"/>
      <c r="V12" s="6"/>
      <c r="W12" s="6"/>
      <c r="X12" s="6"/>
      <c r="Y12" s="6"/>
      <c r="Z12" s="6"/>
      <c r="AA12" s="7">
        <v>0</v>
      </c>
      <c r="AB12" s="6"/>
      <c r="AC12" s="6"/>
      <c r="AD12" s="6"/>
      <c r="AE12" s="6"/>
      <c r="AF12" s="6">
        <v>1</v>
      </c>
      <c r="AG12" s="6"/>
      <c r="AH12" s="7">
        <f>AB12*1+AC12*2+AD12*3+AE12*4+AF12*6+AG12*8</f>
        <v>6</v>
      </c>
      <c r="AI12" s="71">
        <f>AH12+AA12+T12</f>
        <v>6</v>
      </c>
      <c r="AJ12" s="283"/>
      <c r="AK12" s="62" t="s">
        <v>62</v>
      </c>
      <c r="AL12" s="85" t="s">
        <v>56</v>
      </c>
      <c r="AM12" s="100">
        <v>6</v>
      </c>
      <c r="AN12" s="5"/>
      <c r="AO12" s="5"/>
      <c r="AP12" s="5">
        <v>1</v>
      </c>
      <c r="AQ12" s="7">
        <f t="shared" si="6"/>
        <v>1</v>
      </c>
      <c r="AR12" s="6">
        <f>AN12*15</f>
        <v>0</v>
      </c>
      <c r="AS12" s="6">
        <f>AO12*12</f>
        <v>0</v>
      </c>
      <c r="AT12" s="6">
        <f t="shared" si="7"/>
        <v>10</v>
      </c>
      <c r="AU12" s="8">
        <f t="shared" si="8"/>
        <v>10</v>
      </c>
      <c r="AV12" s="6"/>
      <c r="AW12" s="5"/>
      <c r="AX12" s="5"/>
      <c r="AY12" s="5"/>
      <c r="AZ12" s="5"/>
      <c r="BA12" s="6"/>
      <c r="BB12" s="7">
        <f t="shared" si="9"/>
        <v>0</v>
      </c>
      <c r="BC12" s="6"/>
      <c r="BD12" s="6"/>
      <c r="BE12" s="6"/>
      <c r="BF12" s="6"/>
      <c r="BG12" s="6"/>
      <c r="BH12" s="6"/>
      <c r="BI12" s="7">
        <v>0</v>
      </c>
      <c r="BJ12" s="6"/>
      <c r="BK12" s="6"/>
      <c r="BL12" s="6"/>
      <c r="BM12" s="6"/>
      <c r="BN12" s="6">
        <v>1</v>
      </c>
      <c r="BO12" s="6"/>
      <c r="BP12" s="273">
        <f>BJ12*1+BK12*2+BL12*3+BM12*4+BN12*6+BO12*8</f>
        <v>6</v>
      </c>
      <c r="BQ12" s="45">
        <f t="shared" si="17"/>
        <v>6</v>
      </c>
      <c r="BR12" s="304"/>
      <c r="BS12" s="448"/>
      <c r="BT12" s="51">
        <v>1</v>
      </c>
      <c r="BU12" s="62" t="s">
        <v>62</v>
      </c>
      <c r="BV12" s="85" t="s">
        <v>56</v>
      </c>
      <c r="BW12" s="100">
        <v>6</v>
      </c>
      <c r="BX12" s="5"/>
      <c r="BY12" s="5"/>
      <c r="BZ12" s="5">
        <v>1</v>
      </c>
      <c r="CA12" s="7">
        <f t="shared" si="10"/>
        <v>1</v>
      </c>
      <c r="CB12" s="6">
        <f>BX12*15</f>
        <v>0</v>
      </c>
      <c r="CC12" s="6">
        <f>BY12*12</f>
        <v>0</v>
      </c>
      <c r="CD12" s="6">
        <f t="shared" si="11"/>
        <v>10</v>
      </c>
      <c r="CE12" s="8">
        <f t="shared" si="12"/>
        <v>10</v>
      </c>
      <c r="CF12" s="6"/>
      <c r="CG12" s="5"/>
      <c r="CH12" s="5"/>
      <c r="CI12" s="5"/>
      <c r="CJ12" s="5"/>
      <c r="CK12" s="6"/>
      <c r="CL12" s="7">
        <f>CF12*1+CG12*2+CH12*3+CI12*4+CJ12*6+CK12*8</f>
        <v>0</v>
      </c>
      <c r="CM12" s="6"/>
      <c r="CN12" s="6"/>
      <c r="CO12" s="6"/>
      <c r="CP12" s="6"/>
      <c r="CQ12" s="6"/>
      <c r="CR12" s="6"/>
      <c r="CS12" s="7">
        <v>0</v>
      </c>
      <c r="CT12" s="6"/>
      <c r="CU12" s="6"/>
      <c r="CV12" s="6"/>
      <c r="CW12" s="6"/>
      <c r="CX12" s="6">
        <v>1</v>
      </c>
      <c r="CY12" s="6"/>
      <c r="CZ12" s="273">
        <f>CT12*1+CU12*2+CV12*3+CW12*4+CX12*6+CY12*8</f>
        <v>6</v>
      </c>
      <c r="DA12" s="45">
        <f>CZ12+CS12+CL12</f>
        <v>6</v>
      </c>
      <c r="DB12" s="92"/>
    </row>
    <row r="13" spans="1:106" ht="18" customHeight="1">
      <c r="A13" s="448"/>
      <c r="B13" s="51">
        <v>2</v>
      </c>
      <c r="C13" s="312" t="s">
        <v>76</v>
      </c>
      <c r="D13" s="85" t="s">
        <v>57</v>
      </c>
      <c r="E13" s="100">
        <v>8</v>
      </c>
      <c r="F13" s="5">
        <v>1</v>
      </c>
      <c r="G13" s="5">
        <v>1</v>
      </c>
      <c r="H13" s="5"/>
      <c r="I13" s="7">
        <f t="shared" si="0"/>
        <v>2</v>
      </c>
      <c r="J13" s="271">
        <v>10</v>
      </c>
      <c r="K13" s="271">
        <v>10</v>
      </c>
      <c r="L13" s="6">
        <f t="shared" si="1"/>
        <v>0</v>
      </c>
      <c r="M13" s="8">
        <f t="shared" si="2"/>
        <v>20</v>
      </c>
      <c r="N13" s="6"/>
      <c r="O13" s="6"/>
      <c r="P13" s="5"/>
      <c r="Q13" s="5">
        <v>1</v>
      </c>
      <c r="R13" s="5"/>
      <c r="S13" s="6"/>
      <c r="T13" s="7">
        <f t="shared" si="3"/>
        <v>4</v>
      </c>
      <c r="U13" s="6"/>
      <c r="V13" s="5"/>
      <c r="W13" s="5"/>
      <c r="X13" s="5">
        <v>1</v>
      </c>
      <c r="Y13" s="5"/>
      <c r="Z13" s="6"/>
      <c r="AA13" s="7">
        <f t="shared" si="16"/>
        <v>4</v>
      </c>
      <c r="AB13" s="5"/>
      <c r="AC13" s="5"/>
      <c r="AD13" s="5"/>
      <c r="AE13" s="5"/>
      <c r="AF13" s="5"/>
      <c r="AG13" s="5"/>
      <c r="AH13" s="7">
        <f t="shared" si="4"/>
        <v>0</v>
      </c>
      <c r="AI13" s="71">
        <f t="shared" si="5"/>
        <v>8</v>
      </c>
      <c r="AJ13" s="283"/>
      <c r="AK13" s="62" t="s">
        <v>63</v>
      </c>
      <c r="AL13" s="85" t="s">
        <v>57</v>
      </c>
      <c r="AM13" s="100">
        <v>8</v>
      </c>
      <c r="AN13" s="5">
        <v>1</v>
      </c>
      <c r="AO13" s="5">
        <v>1</v>
      </c>
      <c r="AP13" s="5"/>
      <c r="AQ13" s="7">
        <f t="shared" si="6"/>
        <v>2</v>
      </c>
      <c r="AR13" s="67">
        <v>10</v>
      </c>
      <c r="AS13" s="67">
        <v>10</v>
      </c>
      <c r="AT13" s="6">
        <f t="shared" si="7"/>
        <v>0</v>
      </c>
      <c r="AU13" s="8">
        <f t="shared" si="8"/>
        <v>20</v>
      </c>
      <c r="AV13" s="6"/>
      <c r="AW13" s="6"/>
      <c r="AX13" s="5"/>
      <c r="AY13" s="5">
        <v>1</v>
      </c>
      <c r="AZ13" s="5"/>
      <c r="BA13" s="6"/>
      <c r="BB13" s="7">
        <f t="shared" si="9"/>
        <v>4</v>
      </c>
      <c r="BC13" s="6"/>
      <c r="BD13" s="5"/>
      <c r="BE13" s="5"/>
      <c r="BF13" s="5">
        <v>1</v>
      </c>
      <c r="BG13" s="5"/>
      <c r="BH13" s="6"/>
      <c r="BI13" s="7">
        <f t="shared" ref="BI13" si="21">BC13*1+BD13*2+BE13*3+BF13*4+BG13*6+BH13*8</f>
        <v>4</v>
      </c>
      <c r="BJ13" s="5"/>
      <c r="BK13" s="5"/>
      <c r="BL13" s="5"/>
      <c r="BM13" s="5"/>
      <c r="BN13" s="5"/>
      <c r="BO13" s="5"/>
      <c r="BP13" s="273">
        <f t="shared" ref="BP13" si="22">BJ13*1+BK13*2+BL13*3+BM13*4+BN13*6+BO13*8</f>
        <v>0</v>
      </c>
      <c r="BQ13" s="45">
        <f t="shared" si="17"/>
        <v>8</v>
      </c>
      <c r="BR13" s="304"/>
      <c r="BS13" s="448"/>
      <c r="BT13" s="51">
        <v>2</v>
      </c>
      <c r="BU13" s="312" t="s">
        <v>76</v>
      </c>
      <c r="BV13" s="85" t="s">
        <v>57</v>
      </c>
      <c r="BW13" s="100">
        <v>8</v>
      </c>
      <c r="BX13" s="5">
        <v>1</v>
      </c>
      <c r="BY13" s="5">
        <v>1</v>
      </c>
      <c r="BZ13" s="5"/>
      <c r="CA13" s="7">
        <f t="shared" si="10"/>
        <v>2</v>
      </c>
      <c r="CB13" s="271">
        <v>10</v>
      </c>
      <c r="CC13" s="271">
        <v>10</v>
      </c>
      <c r="CD13" s="6">
        <f t="shared" si="11"/>
        <v>0</v>
      </c>
      <c r="CE13" s="8">
        <f t="shared" si="12"/>
        <v>20</v>
      </c>
      <c r="CF13" s="6"/>
      <c r="CG13" s="6"/>
      <c r="CH13" s="5"/>
      <c r="CI13" s="5">
        <v>1</v>
      </c>
      <c r="CJ13" s="5"/>
      <c r="CK13" s="6"/>
      <c r="CL13" s="7">
        <f t="shared" ref="CL13:CL14" si="23">CF13*1+CG13*2+CH13*3+CI13*4+CJ13*6+CK13*8</f>
        <v>4</v>
      </c>
      <c r="CM13" s="6"/>
      <c r="CN13" s="5"/>
      <c r="CO13" s="5"/>
      <c r="CP13" s="5">
        <v>1</v>
      </c>
      <c r="CQ13" s="5"/>
      <c r="CR13" s="6"/>
      <c r="CS13" s="7">
        <f t="shared" ref="CS13:CS14" si="24">CM13*1+CN13*2+CO13*3+CP13*4+CQ13*6+CR13*8</f>
        <v>4</v>
      </c>
      <c r="CT13" s="5"/>
      <c r="CU13" s="5"/>
      <c r="CV13" s="5"/>
      <c r="CW13" s="5"/>
      <c r="CX13" s="5"/>
      <c r="CY13" s="5"/>
      <c r="CZ13" s="273">
        <f t="shared" ref="CZ13" si="25">CT13*1+CU13*2+CV13*3+CW13*4+CX13*6+CY13*8</f>
        <v>0</v>
      </c>
      <c r="DA13" s="45">
        <f t="shared" ref="DA13:DA14" si="26">CZ13+CS13+CL13</f>
        <v>8</v>
      </c>
      <c r="DB13" s="92"/>
    </row>
    <row r="14" spans="1:106" ht="15" customHeight="1">
      <c r="A14" s="459"/>
      <c r="B14" s="51">
        <v>2</v>
      </c>
      <c r="C14" s="171" t="s">
        <v>47</v>
      </c>
      <c r="D14" s="73" t="s">
        <v>19</v>
      </c>
      <c r="E14" s="100">
        <v>8</v>
      </c>
      <c r="F14" s="5">
        <v>2</v>
      </c>
      <c r="G14" s="5"/>
      <c r="H14" s="5"/>
      <c r="I14" s="7">
        <f t="shared" ref="I14" si="27">F14+G14+H14</f>
        <v>2</v>
      </c>
      <c r="J14" s="6">
        <f t="shared" ref="J14" si="28">F14*15</f>
        <v>30</v>
      </c>
      <c r="K14" s="6">
        <f t="shared" ref="K14" si="29">G14*12</f>
        <v>0</v>
      </c>
      <c r="L14" s="6">
        <f t="shared" ref="L14" si="30">H14*10</f>
        <v>0</v>
      </c>
      <c r="M14" s="8">
        <f t="shared" ref="M14" si="31">J14+K14+L14</f>
        <v>30</v>
      </c>
      <c r="N14" s="6"/>
      <c r="O14" s="5"/>
      <c r="P14" s="5"/>
      <c r="Q14" s="5">
        <v>2</v>
      </c>
      <c r="R14" s="5"/>
      <c r="S14" s="6"/>
      <c r="T14" s="7">
        <f t="shared" ref="T14" si="32">N14*1+O14*2+P14*3+Q14*4+R14*6+S14*8</f>
        <v>8</v>
      </c>
      <c r="U14" s="6"/>
      <c r="V14" s="5"/>
      <c r="W14" s="5"/>
      <c r="X14" s="5"/>
      <c r="Y14" s="6"/>
      <c r="Z14" s="6"/>
      <c r="AA14" s="7">
        <f t="shared" ref="AA14" si="33">U14*1+V14*2+W14*3+X14*4+Y14*6+Z14*8</f>
        <v>0</v>
      </c>
      <c r="AB14" s="5"/>
      <c r="AC14" s="5"/>
      <c r="AD14" s="5"/>
      <c r="AE14" s="5"/>
      <c r="AF14" s="5"/>
      <c r="AG14" s="5"/>
      <c r="AH14" s="7">
        <f>AB14*1+AC14*2+AD14*3+AE14*4+AF14*6+AG14*8</f>
        <v>0</v>
      </c>
      <c r="AI14" s="71">
        <f t="shared" ref="AI14" si="34">AH14+AA14+T14</f>
        <v>8</v>
      </c>
      <c r="AJ14" s="283"/>
      <c r="AK14" s="171" t="s">
        <v>47</v>
      </c>
      <c r="AL14" s="73" t="s">
        <v>19</v>
      </c>
      <c r="AM14" s="100">
        <v>8</v>
      </c>
      <c r="AN14" s="5">
        <v>2</v>
      </c>
      <c r="AO14" s="5"/>
      <c r="AP14" s="5"/>
      <c r="AQ14" s="7">
        <f t="shared" ref="AQ14" si="35">AN14+AO14+AP14</f>
        <v>2</v>
      </c>
      <c r="AR14" s="6">
        <f t="shared" ref="AR14" si="36">AN14*15</f>
        <v>30</v>
      </c>
      <c r="AS14" s="6">
        <f t="shared" ref="AS14" si="37">AO14*12</f>
        <v>0</v>
      </c>
      <c r="AT14" s="6">
        <f t="shared" ref="AT14" si="38">AP14*10</f>
        <v>0</v>
      </c>
      <c r="AU14" s="8">
        <f t="shared" ref="AU14" si="39">AR14+AS14+AT14</f>
        <v>30</v>
      </c>
      <c r="AV14" s="6"/>
      <c r="AW14" s="5"/>
      <c r="AX14" s="5"/>
      <c r="AY14" s="5">
        <v>2</v>
      </c>
      <c r="AZ14" s="5"/>
      <c r="BA14" s="6"/>
      <c r="BB14" s="7">
        <f t="shared" ref="BB14" si="40">AV14*1+AW14*2+AX14*3+AY14*4+AZ14*6+BA14*8</f>
        <v>8</v>
      </c>
      <c r="BC14" s="6"/>
      <c r="BD14" s="5"/>
      <c r="BE14" s="5"/>
      <c r="BF14" s="5"/>
      <c r="BG14" s="6"/>
      <c r="BH14" s="6"/>
      <c r="BI14" s="7">
        <f t="shared" ref="BI14" si="41">BC14*1+BD14*2+BE14*3+BF14*4+BG14*6+BH14*8</f>
        <v>0</v>
      </c>
      <c r="BJ14" s="5"/>
      <c r="BK14" s="5"/>
      <c r="BL14" s="5"/>
      <c r="BM14" s="5"/>
      <c r="BN14" s="5"/>
      <c r="BO14" s="5"/>
      <c r="BP14" s="273">
        <f t="shared" ref="BP14" si="42">BJ14*1+BK14*2+BL14*3+BM14*4+BN14*6+BO14*8</f>
        <v>0</v>
      </c>
      <c r="BQ14" s="45">
        <f t="shared" ref="BQ14" si="43">BP14+BI14+BB14</f>
        <v>8</v>
      </c>
      <c r="BR14" s="304"/>
      <c r="BS14" s="459"/>
      <c r="BT14" s="51">
        <v>2</v>
      </c>
      <c r="BU14" s="171" t="s">
        <v>47</v>
      </c>
      <c r="BV14" s="73" t="s">
        <v>19</v>
      </c>
      <c r="BW14" s="100">
        <v>8</v>
      </c>
      <c r="BX14" s="5">
        <v>2</v>
      </c>
      <c r="BY14" s="5"/>
      <c r="BZ14" s="5"/>
      <c r="CA14" s="7">
        <f t="shared" si="10"/>
        <v>2</v>
      </c>
      <c r="CB14" s="6">
        <f t="shared" ref="CB14" si="44">BX14*15</f>
        <v>30</v>
      </c>
      <c r="CC14" s="6">
        <f t="shared" ref="CC14" si="45">BY14*12</f>
        <v>0</v>
      </c>
      <c r="CD14" s="6">
        <f t="shared" si="11"/>
        <v>0</v>
      </c>
      <c r="CE14" s="8">
        <f t="shared" si="12"/>
        <v>30</v>
      </c>
      <c r="CF14" s="6"/>
      <c r="CG14" s="5"/>
      <c r="CH14" s="5"/>
      <c r="CI14" s="5">
        <v>2</v>
      </c>
      <c r="CJ14" s="5"/>
      <c r="CK14" s="6"/>
      <c r="CL14" s="7">
        <f t="shared" si="23"/>
        <v>8</v>
      </c>
      <c r="CM14" s="6"/>
      <c r="CN14" s="5"/>
      <c r="CO14" s="5"/>
      <c r="CP14" s="5"/>
      <c r="CQ14" s="6"/>
      <c r="CR14" s="6"/>
      <c r="CS14" s="7">
        <f t="shared" si="24"/>
        <v>0</v>
      </c>
      <c r="CT14" s="5"/>
      <c r="CU14" s="5"/>
      <c r="CV14" s="5"/>
      <c r="CW14" s="5"/>
      <c r="CX14" s="5"/>
      <c r="CY14" s="5"/>
      <c r="CZ14" s="273">
        <f>CT14*1+CU14*2+CV14*3+CW14*4+CX14*6+CY14*8</f>
        <v>0</v>
      </c>
      <c r="DA14" s="45">
        <f t="shared" si="26"/>
        <v>8</v>
      </c>
      <c r="DB14" s="92"/>
    </row>
    <row r="15" spans="1:106" ht="24.75" customHeight="1">
      <c r="A15" s="92"/>
      <c r="B15" s="53"/>
      <c r="C15" s="24" t="s">
        <v>14</v>
      </c>
      <c r="D15" s="86"/>
      <c r="E15" s="64">
        <f t="shared" ref="E15:AI15" si="46">SUM(E9:E14)</f>
        <v>44</v>
      </c>
      <c r="F15" s="64">
        <f t="shared" si="46"/>
        <v>5</v>
      </c>
      <c r="G15" s="64">
        <f t="shared" si="46"/>
        <v>2</v>
      </c>
      <c r="H15" s="64">
        <f t="shared" si="46"/>
        <v>2</v>
      </c>
      <c r="I15" s="64">
        <f t="shared" si="46"/>
        <v>9</v>
      </c>
      <c r="J15" s="64">
        <f t="shared" si="46"/>
        <v>70</v>
      </c>
      <c r="K15" s="64">
        <f t="shared" si="46"/>
        <v>22</v>
      </c>
      <c r="L15" s="64">
        <f t="shared" si="46"/>
        <v>20</v>
      </c>
      <c r="M15" s="64">
        <f t="shared" si="46"/>
        <v>112</v>
      </c>
      <c r="N15" s="64">
        <f t="shared" si="46"/>
        <v>0</v>
      </c>
      <c r="O15" s="64">
        <f t="shared" si="46"/>
        <v>0</v>
      </c>
      <c r="P15" s="64">
        <f t="shared" si="46"/>
        <v>0</v>
      </c>
      <c r="Q15" s="64">
        <f t="shared" si="46"/>
        <v>4</v>
      </c>
      <c r="R15" s="64">
        <f t="shared" si="46"/>
        <v>1</v>
      </c>
      <c r="S15" s="64">
        <f t="shared" si="46"/>
        <v>0</v>
      </c>
      <c r="T15" s="64">
        <f t="shared" si="46"/>
        <v>22</v>
      </c>
      <c r="U15" s="64">
        <f t="shared" si="46"/>
        <v>0</v>
      </c>
      <c r="V15" s="64">
        <f t="shared" si="46"/>
        <v>0</v>
      </c>
      <c r="W15" s="64">
        <f t="shared" si="46"/>
        <v>0</v>
      </c>
      <c r="X15" s="64">
        <f t="shared" si="46"/>
        <v>1</v>
      </c>
      <c r="Y15" s="64">
        <f t="shared" si="46"/>
        <v>1</v>
      </c>
      <c r="Z15" s="64">
        <f t="shared" si="46"/>
        <v>0</v>
      </c>
      <c r="AA15" s="64">
        <f t="shared" si="46"/>
        <v>10</v>
      </c>
      <c r="AB15" s="64">
        <f t="shared" si="46"/>
        <v>0</v>
      </c>
      <c r="AC15" s="64">
        <f t="shared" si="46"/>
        <v>0</v>
      </c>
      <c r="AD15" s="64">
        <f t="shared" si="46"/>
        <v>0</v>
      </c>
      <c r="AE15" s="64">
        <f t="shared" si="46"/>
        <v>0</v>
      </c>
      <c r="AF15" s="64">
        <f t="shared" si="46"/>
        <v>2</v>
      </c>
      <c r="AG15" s="64">
        <f t="shared" si="46"/>
        <v>0</v>
      </c>
      <c r="AH15" s="64">
        <f t="shared" si="46"/>
        <v>12</v>
      </c>
      <c r="AI15" s="64">
        <f t="shared" si="46"/>
        <v>44</v>
      </c>
      <c r="AJ15" s="69"/>
      <c r="AK15" s="24" t="s">
        <v>14</v>
      </c>
      <c r="AL15" s="86"/>
      <c r="AM15" s="64">
        <f t="shared" ref="AM15:BQ15" si="47">SUM(AM9:AM14)</f>
        <v>44</v>
      </c>
      <c r="AN15" s="64">
        <f t="shared" si="47"/>
        <v>5</v>
      </c>
      <c r="AO15" s="64">
        <f t="shared" si="47"/>
        <v>2</v>
      </c>
      <c r="AP15" s="64">
        <f t="shared" si="47"/>
        <v>2</v>
      </c>
      <c r="AQ15" s="64">
        <f t="shared" si="47"/>
        <v>9</v>
      </c>
      <c r="AR15" s="64">
        <f t="shared" si="47"/>
        <v>70</v>
      </c>
      <c r="AS15" s="64">
        <f t="shared" si="47"/>
        <v>22</v>
      </c>
      <c r="AT15" s="64">
        <f t="shared" si="47"/>
        <v>20</v>
      </c>
      <c r="AU15" s="64">
        <f t="shared" si="47"/>
        <v>112</v>
      </c>
      <c r="AV15" s="64">
        <f t="shared" si="47"/>
        <v>0</v>
      </c>
      <c r="AW15" s="64">
        <f t="shared" si="47"/>
        <v>0</v>
      </c>
      <c r="AX15" s="64">
        <f t="shared" si="47"/>
        <v>0</v>
      </c>
      <c r="AY15" s="64">
        <f t="shared" si="47"/>
        <v>4</v>
      </c>
      <c r="AZ15" s="64">
        <f t="shared" si="47"/>
        <v>1</v>
      </c>
      <c r="BA15" s="64">
        <f t="shared" si="47"/>
        <v>0</v>
      </c>
      <c r="BB15" s="64">
        <f t="shared" si="47"/>
        <v>22</v>
      </c>
      <c r="BC15" s="64">
        <f t="shared" si="47"/>
        <v>0</v>
      </c>
      <c r="BD15" s="64">
        <f t="shared" si="47"/>
        <v>0</v>
      </c>
      <c r="BE15" s="64">
        <f t="shared" si="47"/>
        <v>0</v>
      </c>
      <c r="BF15" s="64">
        <f t="shared" si="47"/>
        <v>1</v>
      </c>
      <c r="BG15" s="64">
        <f t="shared" si="47"/>
        <v>1</v>
      </c>
      <c r="BH15" s="64">
        <f t="shared" si="47"/>
        <v>0</v>
      </c>
      <c r="BI15" s="64">
        <f t="shared" si="47"/>
        <v>10</v>
      </c>
      <c r="BJ15" s="64">
        <f t="shared" si="47"/>
        <v>0</v>
      </c>
      <c r="BK15" s="64">
        <f t="shared" si="47"/>
        <v>0</v>
      </c>
      <c r="BL15" s="64">
        <f t="shared" si="47"/>
        <v>0</v>
      </c>
      <c r="BM15" s="64">
        <f t="shared" si="47"/>
        <v>0</v>
      </c>
      <c r="BN15" s="64">
        <f t="shared" si="47"/>
        <v>2</v>
      </c>
      <c r="BO15" s="64">
        <f t="shared" si="47"/>
        <v>0</v>
      </c>
      <c r="BP15" s="161">
        <f t="shared" si="47"/>
        <v>12</v>
      </c>
      <c r="BQ15" s="64">
        <f t="shared" si="47"/>
        <v>44</v>
      </c>
      <c r="BR15" s="304"/>
      <c r="BS15" s="92"/>
      <c r="BT15" s="53"/>
      <c r="BU15" s="24" t="s">
        <v>14</v>
      </c>
      <c r="BV15" s="86"/>
      <c r="BW15" s="64">
        <f t="shared" ref="BW15" si="48">SUM(BW9:BW14)</f>
        <v>44</v>
      </c>
      <c r="BX15" s="64">
        <f t="shared" ref="BX15" si="49">SUM(BX9:BX14)</f>
        <v>5</v>
      </c>
      <c r="BY15" s="64">
        <f t="shared" ref="BY15" si="50">SUM(BY9:BY14)</f>
        <v>2</v>
      </c>
      <c r="BZ15" s="64">
        <f t="shared" ref="BZ15" si="51">SUM(BZ9:BZ14)</f>
        <v>2</v>
      </c>
      <c r="CA15" s="64">
        <f t="shared" ref="CA15" si="52">SUM(CA9:CA14)</f>
        <v>9</v>
      </c>
      <c r="CB15" s="64">
        <f t="shared" ref="CB15" si="53">SUM(CB9:CB14)</f>
        <v>70</v>
      </c>
      <c r="CC15" s="64">
        <f t="shared" ref="CC15" si="54">SUM(CC9:CC14)</f>
        <v>22</v>
      </c>
      <c r="CD15" s="64">
        <f t="shared" ref="CD15" si="55">SUM(CD9:CD14)</f>
        <v>20</v>
      </c>
      <c r="CE15" s="64">
        <f t="shared" ref="CE15" si="56">SUM(CE9:CE14)</f>
        <v>112</v>
      </c>
      <c r="CF15" s="64">
        <f t="shared" ref="CF15" si="57">SUM(CF9:CF14)</f>
        <v>0</v>
      </c>
      <c r="CG15" s="64">
        <f t="shared" ref="CG15" si="58">SUM(CG9:CG14)</f>
        <v>0</v>
      </c>
      <c r="CH15" s="64">
        <f t="shared" ref="CH15" si="59">SUM(CH9:CH14)</f>
        <v>0</v>
      </c>
      <c r="CI15" s="64">
        <f t="shared" ref="CI15" si="60">SUM(CI9:CI14)</f>
        <v>4</v>
      </c>
      <c r="CJ15" s="64">
        <f t="shared" ref="CJ15" si="61">SUM(CJ9:CJ14)</f>
        <v>1</v>
      </c>
      <c r="CK15" s="64">
        <f t="shared" ref="CK15" si="62">SUM(CK9:CK14)</f>
        <v>0</v>
      </c>
      <c r="CL15" s="64">
        <f t="shared" ref="CL15" si="63">SUM(CL9:CL14)</f>
        <v>22</v>
      </c>
      <c r="CM15" s="64">
        <f t="shared" ref="CM15" si="64">SUM(CM9:CM14)</f>
        <v>0</v>
      </c>
      <c r="CN15" s="64">
        <f t="shared" ref="CN15" si="65">SUM(CN9:CN14)</f>
        <v>0</v>
      </c>
      <c r="CO15" s="64">
        <f t="shared" ref="CO15" si="66">SUM(CO9:CO14)</f>
        <v>0</v>
      </c>
      <c r="CP15" s="64">
        <f t="shared" ref="CP15" si="67">SUM(CP9:CP14)</f>
        <v>1</v>
      </c>
      <c r="CQ15" s="64">
        <f t="shared" ref="CQ15" si="68">SUM(CQ9:CQ14)</f>
        <v>1</v>
      </c>
      <c r="CR15" s="64">
        <f t="shared" ref="CR15" si="69">SUM(CR9:CR14)</f>
        <v>0</v>
      </c>
      <c r="CS15" s="64">
        <f t="shared" ref="CS15" si="70">SUM(CS9:CS14)</f>
        <v>10</v>
      </c>
      <c r="CT15" s="64">
        <f t="shared" ref="CT15" si="71">SUM(CT9:CT14)</f>
        <v>0</v>
      </c>
      <c r="CU15" s="64">
        <f t="shared" ref="CU15" si="72">SUM(CU9:CU14)</f>
        <v>0</v>
      </c>
      <c r="CV15" s="64">
        <f t="shared" ref="CV15" si="73">SUM(CV9:CV14)</f>
        <v>0</v>
      </c>
      <c r="CW15" s="64">
        <f t="shared" ref="CW15" si="74">SUM(CW9:CW14)</f>
        <v>0</v>
      </c>
      <c r="CX15" s="64">
        <f t="shared" ref="CX15" si="75">SUM(CX9:CX14)</f>
        <v>2</v>
      </c>
      <c r="CY15" s="64">
        <f t="shared" ref="CY15" si="76">SUM(CY9:CY14)</f>
        <v>0</v>
      </c>
      <c r="CZ15" s="161">
        <f t="shared" ref="CZ15" si="77">SUM(CZ9:CZ14)</f>
        <v>12</v>
      </c>
      <c r="DA15" s="64">
        <f t="shared" ref="DA15" si="78">SUM(DA9:DA14)</f>
        <v>44</v>
      </c>
      <c r="DB15" s="92"/>
    </row>
    <row r="16" spans="1:106" ht="32.25" customHeight="1">
      <c r="A16" s="92"/>
      <c r="B16" s="53"/>
      <c r="C16" s="103" t="s">
        <v>30</v>
      </c>
      <c r="D16" s="86"/>
      <c r="E16" s="64"/>
      <c r="F16" s="11"/>
      <c r="G16" s="11"/>
      <c r="H16" s="11"/>
      <c r="I16" s="15"/>
      <c r="J16" s="11"/>
      <c r="K16" s="11"/>
      <c r="L16" s="11"/>
      <c r="M16" s="19"/>
      <c r="N16" s="27">
        <f t="shared" ref="N16:S16" si="79">N15*N8*15*16</f>
        <v>0</v>
      </c>
      <c r="O16" s="27">
        <f t="shared" si="79"/>
        <v>0</v>
      </c>
      <c r="P16" s="27">
        <f t="shared" si="79"/>
        <v>0</v>
      </c>
      <c r="Q16" s="27">
        <f t="shared" si="79"/>
        <v>3840</v>
      </c>
      <c r="R16" s="27">
        <f t="shared" si="79"/>
        <v>1440</v>
      </c>
      <c r="S16" s="27">
        <f t="shared" si="79"/>
        <v>0</v>
      </c>
      <c r="T16" s="28">
        <f>SUM(N16:S16)</f>
        <v>5280</v>
      </c>
      <c r="U16" s="27">
        <f t="shared" ref="U16:Z16" si="80">U15*U8*12*16</f>
        <v>0</v>
      </c>
      <c r="V16" s="27">
        <f t="shared" si="80"/>
        <v>0</v>
      </c>
      <c r="W16" s="27">
        <f t="shared" si="80"/>
        <v>0</v>
      </c>
      <c r="X16" s="27">
        <f t="shared" si="80"/>
        <v>768</v>
      </c>
      <c r="Y16" s="27">
        <f t="shared" si="80"/>
        <v>1152</v>
      </c>
      <c r="Z16" s="27">
        <f t="shared" si="80"/>
        <v>0</v>
      </c>
      <c r="AA16" s="28">
        <f>SUM(U16:Z16)</f>
        <v>1920</v>
      </c>
      <c r="AB16" s="27">
        <f t="shared" ref="AB16:AG16" si="81">AB15*AB8*10*16</f>
        <v>0</v>
      </c>
      <c r="AC16" s="27">
        <f t="shared" si="81"/>
        <v>0</v>
      </c>
      <c r="AD16" s="27">
        <f t="shared" si="81"/>
        <v>0</v>
      </c>
      <c r="AE16" s="27">
        <f t="shared" si="81"/>
        <v>0</v>
      </c>
      <c r="AF16" s="27">
        <f t="shared" si="81"/>
        <v>1920</v>
      </c>
      <c r="AG16" s="27">
        <f t="shared" si="81"/>
        <v>0</v>
      </c>
      <c r="AH16" s="28">
        <f>SUM(AB16:AG16)</f>
        <v>1920</v>
      </c>
      <c r="AI16" s="72">
        <f>AH16+AA16+T16</f>
        <v>9120</v>
      </c>
      <c r="AJ16" s="193"/>
      <c r="AK16" s="103" t="s">
        <v>30</v>
      </c>
      <c r="AL16" s="86"/>
      <c r="AM16" s="64"/>
      <c r="AN16" s="11"/>
      <c r="AO16" s="11"/>
      <c r="AP16" s="11"/>
      <c r="AQ16" s="15"/>
      <c r="AR16" s="11"/>
      <c r="AS16" s="11"/>
      <c r="AT16" s="11"/>
      <c r="AU16" s="19"/>
      <c r="AV16" s="27">
        <f t="shared" ref="AV16:BA16" si="82">AV15*AV8*15*20</f>
        <v>0</v>
      </c>
      <c r="AW16" s="27">
        <f t="shared" si="82"/>
        <v>0</v>
      </c>
      <c r="AX16" s="27">
        <f t="shared" si="82"/>
        <v>0</v>
      </c>
      <c r="AY16" s="27">
        <f t="shared" si="82"/>
        <v>4800</v>
      </c>
      <c r="AZ16" s="27">
        <f t="shared" si="82"/>
        <v>1800</v>
      </c>
      <c r="BA16" s="27">
        <f t="shared" si="82"/>
        <v>0</v>
      </c>
      <c r="BB16" s="29">
        <f>SUM(AV16:BA16)</f>
        <v>6600</v>
      </c>
      <c r="BC16" s="27">
        <f t="shared" ref="BC16:BH16" si="83">BC15*BC8*12*20</f>
        <v>0</v>
      </c>
      <c r="BD16" s="27">
        <f t="shared" si="83"/>
        <v>0</v>
      </c>
      <c r="BE16" s="27">
        <f t="shared" si="83"/>
        <v>0</v>
      </c>
      <c r="BF16" s="27">
        <f t="shared" si="83"/>
        <v>960</v>
      </c>
      <c r="BG16" s="27">
        <f t="shared" si="83"/>
        <v>1440</v>
      </c>
      <c r="BH16" s="27">
        <f t="shared" si="83"/>
        <v>0</v>
      </c>
      <c r="BI16" s="29">
        <f>SUM(BC16:BH16)</f>
        <v>2400</v>
      </c>
      <c r="BJ16" s="27">
        <f t="shared" ref="BJ16:BO16" si="84">BJ15*BJ8*10*20</f>
        <v>0</v>
      </c>
      <c r="BK16" s="27">
        <f t="shared" si="84"/>
        <v>0</v>
      </c>
      <c r="BL16" s="27">
        <f t="shared" si="84"/>
        <v>0</v>
      </c>
      <c r="BM16" s="27">
        <f t="shared" si="84"/>
        <v>0</v>
      </c>
      <c r="BN16" s="27">
        <f t="shared" si="84"/>
        <v>2400</v>
      </c>
      <c r="BO16" s="27">
        <f t="shared" si="84"/>
        <v>0</v>
      </c>
      <c r="BP16" s="245">
        <f>SUM(BJ16:BO16)</f>
        <v>2400</v>
      </c>
      <c r="BQ16" s="34">
        <f>BP16+BI16+BB16</f>
        <v>11400</v>
      </c>
      <c r="BR16" s="304">
        <v>350</v>
      </c>
      <c r="BS16" s="92"/>
      <c r="BT16" s="53"/>
      <c r="BU16" s="103" t="s">
        <v>30</v>
      </c>
      <c r="BV16" s="86"/>
      <c r="BW16" s="64"/>
      <c r="BX16" s="11"/>
      <c r="BY16" s="11"/>
      <c r="BZ16" s="11"/>
      <c r="CA16" s="15"/>
      <c r="CB16" s="11"/>
      <c r="CC16" s="11"/>
      <c r="CD16" s="11"/>
      <c r="CE16" s="19"/>
      <c r="CF16" s="27">
        <f t="shared" ref="CF16" si="85">CF15*CF8*15*16</f>
        <v>0</v>
      </c>
      <c r="CG16" s="27">
        <f t="shared" ref="CG16" si="86">CG15*CG8*15*16</f>
        <v>0</v>
      </c>
      <c r="CH16" s="27">
        <f t="shared" ref="CH16" si="87">CH15*CH8*15*16</f>
        <v>0</v>
      </c>
      <c r="CI16" s="27">
        <f t="shared" ref="CI16" si="88">CI15*CI8*15*16</f>
        <v>3840</v>
      </c>
      <c r="CJ16" s="27">
        <f t="shared" ref="CJ16" si="89">CJ15*CJ8*15*16</f>
        <v>1440</v>
      </c>
      <c r="CK16" s="27">
        <f t="shared" ref="CK16" si="90">CK15*CK8*15*16</f>
        <v>0</v>
      </c>
      <c r="CL16" s="28">
        <f>SUM(CF16:CK16)</f>
        <v>5280</v>
      </c>
      <c r="CM16" s="27">
        <f t="shared" ref="CM16" si="91">CM15*CM8*12*16</f>
        <v>0</v>
      </c>
      <c r="CN16" s="27">
        <f t="shared" ref="CN16" si="92">CN15*CN8*12*16</f>
        <v>0</v>
      </c>
      <c r="CO16" s="27">
        <f t="shared" ref="CO16" si="93">CO15*CO8*12*16</f>
        <v>0</v>
      </c>
      <c r="CP16" s="27">
        <f t="shared" ref="CP16" si="94">CP15*CP8*12*16</f>
        <v>768</v>
      </c>
      <c r="CQ16" s="27">
        <f t="shared" ref="CQ16" si="95">CQ15*CQ8*12*16</f>
        <v>1152</v>
      </c>
      <c r="CR16" s="27">
        <f t="shared" ref="CR16" si="96">CR15*CR8*12*16</f>
        <v>0</v>
      </c>
      <c r="CS16" s="28">
        <f>SUM(CM16:CR16)</f>
        <v>1920</v>
      </c>
      <c r="CT16" s="27">
        <f t="shared" ref="CT16" si="97">CT15*CT8*10*16</f>
        <v>0</v>
      </c>
      <c r="CU16" s="27">
        <f t="shared" ref="CU16" si="98">CU15*CU8*10*16</f>
        <v>0</v>
      </c>
      <c r="CV16" s="27">
        <f t="shared" ref="CV16" si="99">CV15*CV8*10*16</f>
        <v>0</v>
      </c>
      <c r="CW16" s="27">
        <f t="shared" ref="CW16" si="100">CW15*CW8*10*16</f>
        <v>0</v>
      </c>
      <c r="CX16" s="27">
        <f t="shared" ref="CX16" si="101">CX15*CX8*10*16</f>
        <v>1920</v>
      </c>
      <c r="CY16" s="27">
        <f t="shared" ref="CY16" si="102">CY15*CY8*10*16</f>
        <v>0</v>
      </c>
      <c r="CZ16" s="314">
        <f>SUM(CT16:CY16)</f>
        <v>1920</v>
      </c>
      <c r="DA16" s="34">
        <f>CZ16+CS16+CL16</f>
        <v>9120</v>
      </c>
      <c r="DB16" s="437">
        <f>BQ16+BR16+DA16</f>
        <v>20870</v>
      </c>
    </row>
    <row r="17" spans="1:106" ht="15" customHeight="1">
      <c r="A17" s="92"/>
      <c r="B17" s="54"/>
      <c r="C17" s="54"/>
      <c r="D17" s="54"/>
      <c r="E17" s="165"/>
      <c r="F17" s="54"/>
      <c r="G17" s="54"/>
      <c r="H17" s="54"/>
      <c r="I17" s="54"/>
      <c r="J17" s="38"/>
      <c r="K17" s="38"/>
      <c r="L17" s="38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46"/>
      <c r="AJ17" s="38"/>
      <c r="AK17" s="54"/>
      <c r="AL17" s="54"/>
      <c r="AM17" s="165"/>
      <c r="AN17" s="54"/>
      <c r="AO17" s="54"/>
      <c r="AP17" s="54"/>
      <c r="AQ17" s="54"/>
      <c r="AR17" s="38"/>
      <c r="AS17" s="38"/>
      <c r="AT17" s="38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123"/>
      <c r="BR17" s="304"/>
      <c r="BS17" s="92"/>
      <c r="BT17" s="54"/>
      <c r="BU17" s="54"/>
      <c r="BV17" s="54"/>
      <c r="BW17" s="165"/>
      <c r="BX17" s="54"/>
      <c r="BY17" s="54"/>
      <c r="BZ17" s="54"/>
      <c r="CA17" s="54"/>
      <c r="CB17" s="38"/>
      <c r="CC17" s="38"/>
      <c r="CD17" s="38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123"/>
      <c r="DB17" s="92"/>
    </row>
    <row r="18" spans="1:106" ht="33.75" customHeight="1">
      <c r="A18" s="447" t="s">
        <v>25</v>
      </c>
      <c r="B18" s="449" t="s">
        <v>32</v>
      </c>
      <c r="C18" s="451" t="s">
        <v>1</v>
      </c>
      <c r="D18" s="26" t="s">
        <v>15</v>
      </c>
      <c r="E18" s="63"/>
      <c r="F18" s="442" t="s">
        <v>2</v>
      </c>
      <c r="G18" s="443"/>
      <c r="H18" s="443"/>
      <c r="I18" s="452" t="s">
        <v>3</v>
      </c>
      <c r="J18" s="442" t="s">
        <v>4</v>
      </c>
      <c r="K18" s="443"/>
      <c r="L18" s="443"/>
      <c r="M18" s="452" t="s">
        <v>5</v>
      </c>
      <c r="N18" s="442" t="s">
        <v>6</v>
      </c>
      <c r="O18" s="443"/>
      <c r="P18" s="443"/>
      <c r="Q18" s="443"/>
      <c r="R18" s="443"/>
      <c r="S18" s="443"/>
      <c r="T18" s="443"/>
      <c r="U18" s="442" t="s">
        <v>6</v>
      </c>
      <c r="V18" s="443"/>
      <c r="W18" s="443"/>
      <c r="X18" s="443"/>
      <c r="Y18" s="443"/>
      <c r="Z18" s="443"/>
      <c r="AA18" s="443"/>
      <c r="AB18" s="442" t="s">
        <v>7</v>
      </c>
      <c r="AC18" s="443"/>
      <c r="AD18" s="443"/>
      <c r="AE18" s="443"/>
      <c r="AF18" s="443"/>
      <c r="AG18" s="443"/>
      <c r="AH18" s="443"/>
      <c r="AI18" s="445" t="s">
        <v>8</v>
      </c>
      <c r="AJ18" s="321"/>
      <c r="AK18" s="451" t="s">
        <v>1</v>
      </c>
      <c r="AL18" s="26" t="s">
        <v>15</v>
      </c>
      <c r="AM18" s="63"/>
      <c r="AN18" s="442" t="s">
        <v>2</v>
      </c>
      <c r="AO18" s="443"/>
      <c r="AP18" s="443"/>
      <c r="AQ18" s="452" t="s">
        <v>3</v>
      </c>
      <c r="AR18" s="442" t="s">
        <v>4</v>
      </c>
      <c r="AS18" s="443"/>
      <c r="AT18" s="443"/>
      <c r="AU18" s="452" t="s">
        <v>5</v>
      </c>
      <c r="AV18" s="442" t="s">
        <v>6</v>
      </c>
      <c r="AW18" s="443"/>
      <c r="AX18" s="443"/>
      <c r="AY18" s="443"/>
      <c r="AZ18" s="443"/>
      <c r="BA18" s="443"/>
      <c r="BB18" s="443"/>
      <c r="BC18" s="442" t="s">
        <v>6</v>
      </c>
      <c r="BD18" s="443"/>
      <c r="BE18" s="443"/>
      <c r="BF18" s="443"/>
      <c r="BG18" s="443"/>
      <c r="BH18" s="443"/>
      <c r="BI18" s="443"/>
      <c r="BJ18" s="442" t="s">
        <v>7</v>
      </c>
      <c r="BK18" s="443"/>
      <c r="BL18" s="443"/>
      <c r="BM18" s="443"/>
      <c r="BN18" s="443"/>
      <c r="BO18" s="443"/>
      <c r="BP18" s="444"/>
      <c r="BQ18" s="445" t="s">
        <v>8</v>
      </c>
      <c r="BR18" s="304"/>
      <c r="BS18" s="447" t="s">
        <v>25</v>
      </c>
      <c r="BT18" s="449" t="s">
        <v>32</v>
      </c>
      <c r="BU18" s="451" t="s">
        <v>1</v>
      </c>
      <c r="BV18" s="26" t="s">
        <v>15</v>
      </c>
      <c r="BW18" s="63"/>
      <c r="BX18" s="442" t="s">
        <v>2</v>
      </c>
      <c r="BY18" s="443"/>
      <c r="BZ18" s="443"/>
      <c r="CA18" s="452" t="s">
        <v>3</v>
      </c>
      <c r="CB18" s="442" t="s">
        <v>4</v>
      </c>
      <c r="CC18" s="443"/>
      <c r="CD18" s="443"/>
      <c r="CE18" s="452" t="s">
        <v>5</v>
      </c>
      <c r="CF18" s="442" t="s">
        <v>6</v>
      </c>
      <c r="CG18" s="443"/>
      <c r="CH18" s="443"/>
      <c r="CI18" s="443"/>
      <c r="CJ18" s="443"/>
      <c r="CK18" s="443"/>
      <c r="CL18" s="443"/>
      <c r="CM18" s="442" t="s">
        <v>6</v>
      </c>
      <c r="CN18" s="443"/>
      <c r="CO18" s="443"/>
      <c r="CP18" s="443"/>
      <c r="CQ18" s="443"/>
      <c r="CR18" s="443"/>
      <c r="CS18" s="443"/>
      <c r="CT18" s="442" t="s">
        <v>7</v>
      </c>
      <c r="CU18" s="443"/>
      <c r="CV18" s="443"/>
      <c r="CW18" s="443"/>
      <c r="CX18" s="443"/>
      <c r="CY18" s="443"/>
      <c r="CZ18" s="444"/>
      <c r="DA18" s="445" t="s">
        <v>8</v>
      </c>
      <c r="DB18" s="92"/>
    </row>
    <row r="19" spans="1:106" ht="15" customHeight="1">
      <c r="A19" s="448"/>
      <c r="B19" s="450"/>
      <c r="C19" s="443"/>
      <c r="D19" s="93"/>
      <c r="E19" s="94" t="s">
        <v>23</v>
      </c>
      <c r="F19" s="82" t="s">
        <v>9</v>
      </c>
      <c r="G19" s="82" t="s">
        <v>10</v>
      </c>
      <c r="H19" s="82" t="s">
        <v>11</v>
      </c>
      <c r="I19" s="443"/>
      <c r="J19" s="82" t="s">
        <v>9</v>
      </c>
      <c r="K19" s="82" t="s">
        <v>10</v>
      </c>
      <c r="L19" s="82" t="s">
        <v>11</v>
      </c>
      <c r="M19" s="443"/>
      <c r="N19" s="14">
        <v>1</v>
      </c>
      <c r="O19" s="14">
        <v>2</v>
      </c>
      <c r="P19" s="14">
        <v>3</v>
      </c>
      <c r="Q19" s="14">
        <v>4</v>
      </c>
      <c r="R19" s="14">
        <v>6</v>
      </c>
      <c r="S19" s="14">
        <v>8</v>
      </c>
      <c r="T19" s="83" t="s">
        <v>12</v>
      </c>
      <c r="U19" s="14">
        <v>1</v>
      </c>
      <c r="V19" s="14">
        <v>2</v>
      </c>
      <c r="W19" s="14">
        <v>3</v>
      </c>
      <c r="X19" s="14">
        <v>4</v>
      </c>
      <c r="Y19" s="14">
        <v>6</v>
      </c>
      <c r="Z19" s="14">
        <v>8</v>
      </c>
      <c r="AA19" s="83" t="s">
        <v>12</v>
      </c>
      <c r="AB19" s="14">
        <v>1</v>
      </c>
      <c r="AC19" s="14">
        <v>2</v>
      </c>
      <c r="AD19" s="14">
        <v>3</v>
      </c>
      <c r="AE19" s="14">
        <v>4</v>
      </c>
      <c r="AF19" s="14">
        <v>6</v>
      </c>
      <c r="AG19" s="14">
        <v>8</v>
      </c>
      <c r="AH19" s="83" t="s">
        <v>13</v>
      </c>
      <c r="AI19" s="446"/>
      <c r="AJ19" s="244"/>
      <c r="AK19" s="443"/>
      <c r="AL19" s="244"/>
      <c r="AM19" s="94" t="s">
        <v>23</v>
      </c>
      <c r="AN19" s="224" t="s">
        <v>9</v>
      </c>
      <c r="AO19" s="224" t="s">
        <v>10</v>
      </c>
      <c r="AP19" s="224" t="s">
        <v>11</v>
      </c>
      <c r="AQ19" s="443"/>
      <c r="AR19" s="224" t="s">
        <v>9</v>
      </c>
      <c r="AS19" s="224" t="s">
        <v>10</v>
      </c>
      <c r="AT19" s="224" t="s">
        <v>11</v>
      </c>
      <c r="AU19" s="443"/>
      <c r="AV19" s="14">
        <v>1</v>
      </c>
      <c r="AW19" s="14">
        <v>2</v>
      </c>
      <c r="AX19" s="14">
        <v>3</v>
      </c>
      <c r="AY19" s="14">
        <v>4</v>
      </c>
      <c r="AZ19" s="14">
        <v>6</v>
      </c>
      <c r="BA19" s="14">
        <v>8</v>
      </c>
      <c r="BB19" s="225" t="s">
        <v>12</v>
      </c>
      <c r="BC19" s="14">
        <v>1</v>
      </c>
      <c r="BD19" s="14">
        <v>2</v>
      </c>
      <c r="BE19" s="14">
        <v>3</v>
      </c>
      <c r="BF19" s="14">
        <v>4</v>
      </c>
      <c r="BG19" s="14">
        <v>6</v>
      </c>
      <c r="BH19" s="14">
        <v>8</v>
      </c>
      <c r="BI19" s="225" t="s">
        <v>12</v>
      </c>
      <c r="BJ19" s="14">
        <v>1</v>
      </c>
      <c r="BK19" s="14">
        <v>2</v>
      </c>
      <c r="BL19" s="14">
        <v>3</v>
      </c>
      <c r="BM19" s="14">
        <v>4</v>
      </c>
      <c r="BN19" s="14">
        <v>6</v>
      </c>
      <c r="BO19" s="14">
        <v>8</v>
      </c>
      <c r="BP19" s="275" t="s">
        <v>13</v>
      </c>
      <c r="BQ19" s="446"/>
      <c r="BR19" s="304"/>
      <c r="BS19" s="448"/>
      <c r="BT19" s="450"/>
      <c r="BU19" s="443"/>
      <c r="BV19" s="244"/>
      <c r="BW19" s="94" t="s">
        <v>23</v>
      </c>
      <c r="BX19" s="263" t="s">
        <v>9</v>
      </c>
      <c r="BY19" s="263" t="s">
        <v>10</v>
      </c>
      <c r="BZ19" s="263" t="s">
        <v>11</v>
      </c>
      <c r="CA19" s="443"/>
      <c r="CB19" s="263" t="s">
        <v>9</v>
      </c>
      <c r="CC19" s="263" t="s">
        <v>10</v>
      </c>
      <c r="CD19" s="263" t="s">
        <v>11</v>
      </c>
      <c r="CE19" s="443"/>
      <c r="CF19" s="14">
        <v>1</v>
      </c>
      <c r="CG19" s="14">
        <v>2</v>
      </c>
      <c r="CH19" s="14">
        <v>3</v>
      </c>
      <c r="CI19" s="14">
        <v>4</v>
      </c>
      <c r="CJ19" s="14">
        <v>6</v>
      </c>
      <c r="CK19" s="14">
        <v>8</v>
      </c>
      <c r="CL19" s="264" t="s">
        <v>12</v>
      </c>
      <c r="CM19" s="14">
        <v>1</v>
      </c>
      <c r="CN19" s="14">
        <v>2</v>
      </c>
      <c r="CO19" s="14">
        <v>3</v>
      </c>
      <c r="CP19" s="14">
        <v>4</v>
      </c>
      <c r="CQ19" s="14">
        <v>6</v>
      </c>
      <c r="CR19" s="14">
        <v>8</v>
      </c>
      <c r="CS19" s="264" t="s">
        <v>12</v>
      </c>
      <c r="CT19" s="14">
        <v>1</v>
      </c>
      <c r="CU19" s="14">
        <v>2</v>
      </c>
      <c r="CV19" s="14">
        <v>3</v>
      </c>
      <c r="CW19" s="14">
        <v>4</v>
      </c>
      <c r="CX19" s="14">
        <v>6</v>
      </c>
      <c r="CY19" s="14">
        <v>8</v>
      </c>
      <c r="CZ19" s="275" t="s">
        <v>13</v>
      </c>
      <c r="DA19" s="446"/>
      <c r="DB19" s="92"/>
    </row>
    <row r="20" spans="1:106" ht="15" customHeight="1">
      <c r="A20" s="448"/>
      <c r="B20" s="68">
        <v>2</v>
      </c>
      <c r="C20" s="62" t="s">
        <v>59</v>
      </c>
      <c r="D20" s="85" t="s">
        <v>53</v>
      </c>
      <c r="E20" s="100">
        <v>22</v>
      </c>
      <c r="F20" s="5">
        <v>3</v>
      </c>
      <c r="G20" s="12">
        <v>1</v>
      </c>
      <c r="H20" s="6"/>
      <c r="I20" s="7">
        <f>F20+G20+H20</f>
        <v>4</v>
      </c>
      <c r="J20" s="6">
        <f>F20*15</f>
        <v>45</v>
      </c>
      <c r="K20" s="6">
        <f>G20*12</f>
        <v>12</v>
      </c>
      <c r="L20" s="6">
        <f>H20*10</f>
        <v>0</v>
      </c>
      <c r="M20" s="8">
        <f>J20+K20+L20</f>
        <v>57</v>
      </c>
      <c r="N20" s="12"/>
      <c r="O20" s="12"/>
      <c r="P20" s="12"/>
      <c r="Q20" s="13">
        <v>1</v>
      </c>
      <c r="R20" s="13">
        <v>2</v>
      </c>
      <c r="S20" s="12"/>
      <c r="T20" s="7">
        <f t="shared" ref="T20:T21" si="103">N20*1+O20*2+P20*3+Q20*4+R20*6+S20*8</f>
        <v>16</v>
      </c>
      <c r="U20" s="12"/>
      <c r="V20" s="12"/>
      <c r="W20" s="12"/>
      <c r="X20" s="13"/>
      <c r="Y20" s="12">
        <v>1</v>
      </c>
      <c r="Z20" s="12"/>
      <c r="AA20" s="7">
        <f t="shared" ref="AA20" si="104">U20*1+V20*2+W20*3+X20*4+Y20*6+Z20*8</f>
        <v>6</v>
      </c>
      <c r="AB20" s="12"/>
      <c r="AC20" s="12"/>
      <c r="AD20" s="12"/>
      <c r="AE20" s="12"/>
      <c r="AF20" s="12"/>
      <c r="AG20" s="12"/>
      <c r="AH20" s="18">
        <f>AB20*1+AC20*2+AD20*3+AE20*4+AF20*6+AG20*8</f>
        <v>0</v>
      </c>
      <c r="AI20" s="45">
        <f t="shared" ref="AI20:AI21" si="105">AH20+AA20+T20</f>
        <v>22</v>
      </c>
      <c r="AJ20" s="32"/>
      <c r="AK20" s="62" t="s">
        <v>59</v>
      </c>
      <c r="AL20" s="85" t="s">
        <v>53</v>
      </c>
      <c r="AM20" s="100">
        <v>22</v>
      </c>
      <c r="AN20" s="5">
        <v>3</v>
      </c>
      <c r="AO20" s="12">
        <v>1</v>
      </c>
      <c r="AP20" s="6"/>
      <c r="AQ20" s="7">
        <f>AN20+AO20+AP20</f>
        <v>4</v>
      </c>
      <c r="AR20" s="6">
        <f>AN20*15</f>
        <v>45</v>
      </c>
      <c r="AS20" s="6">
        <f>AO20*12</f>
        <v>12</v>
      </c>
      <c r="AT20" s="6">
        <f>AP20*10</f>
        <v>0</v>
      </c>
      <c r="AU20" s="8">
        <f>AR20+AS20+AT20</f>
        <v>57</v>
      </c>
      <c r="AV20" s="12"/>
      <c r="AW20" s="12"/>
      <c r="AX20" s="12"/>
      <c r="AY20" s="13">
        <v>1</v>
      </c>
      <c r="AZ20" s="13">
        <v>2</v>
      </c>
      <c r="BA20" s="12"/>
      <c r="BB20" s="7">
        <f t="shared" ref="BB20:BB22" si="106">AV20*1+AW20*2+AX20*3+AY20*4+AZ20*6+BA20*8</f>
        <v>16</v>
      </c>
      <c r="BC20" s="12"/>
      <c r="BD20" s="12"/>
      <c r="BE20" s="12"/>
      <c r="BF20" s="13"/>
      <c r="BG20" s="12">
        <v>1</v>
      </c>
      <c r="BH20" s="12"/>
      <c r="BI20" s="7">
        <f t="shared" ref="BI20:BI22" si="107">BC20*1+BD20*2+BE20*3+BF20*4+BG20*6+BH20*8</f>
        <v>6</v>
      </c>
      <c r="BJ20" s="12"/>
      <c r="BK20" s="12"/>
      <c r="BL20" s="12"/>
      <c r="BM20" s="12"/>
      <c r="BN20" s="12"/>
      <c r="BO20" s="12"/>
      <c r="BP20" s="276">
        <f t="shared" ref="BP20:BP22" si="108">BJ20*1+BK20*2+BL20*3+BM20*4+BN20*6+BO20*8</f>
        <v>0</v>
      </c>
      <c r="BQ20" s="45">
        <f t="shared" ref="BQ20:BQ22" si="109">BP20+BI20+BB20</f>
        <v>22</v>
      </c>
      <c r="BR20" s="304"/>
      <c r="BS20" s="448"/>
      <c r="BT20" s="68">
        <v>2</v>
      </c>
      <c r="BU20" s="62" t="s">
        <v>59</v>
      </c>
      <c r="BV20" s="85" t="s">
        <v>53</v>
      </c>
      <c r="BW20" s="100">
        <v>22</v>
      </c>
      <c r="BX20" s="5">
        <v>3</v>
      </c>
      <c r="BY20" s="12">
        <v>1</v>
      </c>
      <c r="BZ20" s="6"/>
      <c r="CA20" s="7">
        <f>BX20+BY20+BZ20</f>
        <v>4</v>
      </c>
      <c r="CB20" s="6">
        <f>BX20*15</f>
        <v>45</v>
      </c>
      <c r="CC20" s="6">
        <f>BY20*12</f>
        <v>12</v>
      </c>
      <c r="CD20" s="6">
        <f>BZ20*10</f>
        <v>0</v>
      </c>
      <c r="CE20" s="8">
        <f>CB20+CC20+CD20</f>
        <v>57</v>
      </c>
      <c r="CF20" s="12"/>
      <c r="CG20" s="12"/>
      <c r="CH20" s="12"/>
      <c r="CI20" s="13">
        <v>1</v>
      </c>
      <c r="CJ20" s="13">
        <v>2</v>
      </c>
      <c r="CK20" s="12"/>
      <c r="CL20" s="7">
        <f t="shared" ref="CL20:CL21" si="110">CF20*1+CG20*2+CH20*3+CI20*4+CJ20*6+CK20*8</f>
        <v>16</v>
      </c>
      <c r="CM20" s="12"/>
      <c r="CN20" s="12"/>
      <c r="CO20" s="12"/>
      <c r="CP20" s="13"/>
      <c r="CQ20" s="12">
        <v>1</v>
      </c>
      <c r="CR20" s="12"/>
      <c r="CS20" s="7">
        <f t="shared" ref="CS20" si="111">CM20*1+CN20*2+CO20*3+CP20*4+CQ20*6+CR20*8</f>
        <v>6</v>
      </c>
      <c r="CT20" s="12"/>
      <c r="CU20" s="12"/>
      <c r="CV20" s="12"/>
      <c r="CW20" s="12"/>
      <c r="CX20" s="12"/>
      <c r="CY20" s="12"/>
      <c r="CZ20" s="276">
        <f>CT20*1+CU20*2+CV20*3+CW20*4+CX20*6+CY20*8</f>
        <v>0</v>
      </c>
      <c r="DA20" s="45">
        <f t="shared" ref="DA20:DA21" si="112">CZ20+CS20+CL20</f>
        <v>22</v>
      </c>
      <c r="DB20" s="92"/>
    </row>
    <row r="21" spans="1:106" ht="15" customHeight="1">
      <c r="A21" s="448"/>
      <c r="B21" s="51">
        <v>1</v>
      </c>
      <c r="C21" s="62" t="s">
        <v>60</v>
      </c>
      <c r="D21" s="85" t="s">
        <v>54</v>
      </c>
      <c r="E21" s="102">
        <v>8</v>
      </c>
      <c r="F21" s="5">
        <v>2</v>
      </c>
      <c r="G21" s="5"/>
      <c r="H21" s="5"/>
      <c r="I21" s="7">
        <f t="shared" ref="I21" si="113">F21+G21+H21</f>
        <v>2</v>
      </c>
      <c r="J21" s="6">
        <f t="shared" ref="J21" si="114">F21*15</f>
        <v>30</v>
      </c>
      <c r="K21" s="6">
        <f t="shared" ref="K21" si="115">G21*12</f>
        <v>0</v>
      </c>
      <c r="L21" s="6">
        <f t="shared" ref="L21" si="116">H21*10</f>
        <v>0</v>
      </c>
      <c r="M21" s="8">
        <f t="shared" ref="M21" si="117">J21+K21+L21</f>
        <v>30</v>
      </c>
      <c r="N21" s="6"/>
      <c r="O21" s="6"/>
      <c r="P21" s="6"/>
      <c r="Q21" s="5">
        <v>2</v>
      </c>
      <c r="R21" s="5"/>
      <c r="S21" s="6"/>
      <c r="T21" s="7">
        <f t="shared" si="103"/>
        <v>8</v>
      </c>
      <c r="U21" s="6"/>
      <c r="V21" s="6"/>
      <c r="W21" s="6"/>
      <c r="X21" s="5"/>
      <c r="Y21" s="5"/>
      <c r="Z21" s="6"/>
      <c r="AA21" s="7">
        <f>U21*1+V21*2+W21*3+X21*4+Y21*6+Z21*8</f>
        <v>0</v>
      </c>
      <c r="AB21" s="6"/>
      <c r="AC21" s="6"/>
      <c r="AD21" s="6"/>
      <c r="AE21" s="6"/>
      <c r="AF21" s="6"/>
      <c r="AG21" s="6"/>
      <c r="AH21" s="18">
        <f>AB21*1+AC21*2+AD21*3+AE21*4+AF21*6+AG21*8</f>
        <v>0</v>
      </c>
      <c r="AI21" s="45">
        <f t="shared" si="105"/>
        <v>8</v>
      </c>
      <c r="AJ21" s="32"/>
      <c r="AK21" s="62" t="s">
        <v>60</v>
      </c>
      <c r="AL21" s="85" t="s">
        <v>54</v>
      </c>
      <c r="AM21" s="102">
        <v>8</v>
      </c>
      <c r="AN21" s="5">
        <v>2</v>
      </c>
      <c r="AO21" s="5"/>
      <c r="AP21" s="5"/>
      <c r="AQ21" s="7">
        <f>AN21+AO21+AP21</f>
        <v>2</v>
      </c>
      <c r="AR21" s="6">
        <f>AN21*15</f>
        <v>30</v>
      </c>
      <c r="AS21" s="6">
        <f>AO21*12</f>
        <v>0</v>
      </c>
      <c r="AT21" s="6">
        <f>AP21*10</f>
        <v>0</v>
      </c>
      <c r="AU21" s="8">
        <f>AR21+AS21+AT21</f>
        <v>30</v>
      </c>
      <c r="AV21" s="6"/>
      <c r="AW21" s="6"/>
      <c r="AX21" s="6"/>
      <c r="AY21" s="5">
        <v>2</v>
      </c>
      <c r="AZ21" s="5"/>
      <c r="BA21" s="6"/>
      <c r="BB21" s="7">
        <f t="shared" si="106"/>
        <v>8</v>
      </c>
      <c r="BC21" s="6"/>
      <c r="BD21" s="6"/>
      <c r="BE21" s="6"/>
      <c r="BF21" s="5"/>
      <c r="BG21" s="5"/>
      <c r="BH21" s="6"/>
      <c r="BI21" s="7">
        <f t="shared" si="107"/>
        <v>0</v>
      </c>
      <c r="BJ21" s="6"/>
      <c r="BK21" s="6"/>
      <c r="BL21" s="6"/>
      <c r="BM21" s="6"/>
      <c r="BN21" s="6"/>
      <c r="BO21" s="6"/>
      <c r="BP21" s="276">
        <f t="shared" si="108"/>
        <v>0</v>
      </c>
      <c r="BQ21" s="45">
        <f t="shared" si="109"/>
        <v>8</v>
      </c>
      <c r="BR21" s="304"/>
      <c r="BS21" s="448"/>
      <c r="BT21" s="51">
        <v>1</v>
      </c>
      <c r="BU21" s="62" t="s">
        <v>60</v>
      </c>
      <c r="BV21" s="85" t="s">
        <v>54</v>
      </c>
      <c r="BW21" s="102">
        <v>8</v>
      </c>
      <c r="BX21" s="5">
        <v>2</v>
      </c>
      <c r="BY21" s="5"/>
      <c r="BZ21" s="5"/>
      <c r="CA21" s="7">
        <f t="shared" ref="CA21" si="118">BX21+BY21+BZ21</f>
        <v>2</v>
      </c>
      <c r="CB21" s="6">
        <f t="shared" ref="CB21" si="119">BX21*15</f>
        <v>30</v>
      </c>
      <c r="CC21" s="6">
        <f t="shared" ref="CC21" si="120">BY21*12</f>
        <v>0</v>
      </c>
      <c r="CD21" s="6">
        <f t="shared" ref="CD21" si="121">BZ21*10</f>
        <v>0</v>
      </c>
      <c r="CE21" s="8">
        <f t="shared" ref="CE21" si="122">CB21+CC21+CD21</f>
        <v>30</v>
      </c>
      <c r="CF21" s="6"/>
      <c r="CG21" s="6"/>
      <c r="CH21" s="6"/>
      <c r="CI21" s="5">
        <v>2</v>
      </c>
      <c r="CJ21" s="5"/>
      <c r="CK21" s="6"/>
      <c r="CL21" s="7">
        <f t="shared" si="110"/>
        <v>8</v>
      </c>
      <c r="CM21" s="6"/>
      <c r="CN21" s="6"/>
      <c r="CO21" s="6"/>
      <c r="CP21" s="5"/>
      <c r="CQ21" s="5"/>
      <c r="CR21" s="6"/>
      <c r="CS21" s="7">
        <f>CM21*1+CN21*2+CO21*3+CP21*4+CQ21*6+CR21*8</f>
        <v>0</v>
      </c>
      <c r="CT21" s="6"/>
      <c r="CU21" s="6"/>
      <c r="CV21" s="6"/>
      <c r="CW21" s="6"/>
      <c r="CX21" s="6"/>
      <c r="CY21" s="6"/>
      <c r="CZ21" s="276">
        <f>CT21*1+CU21*2+CV21*3+CW21*4+CX21*6+CY21*8</f>
        <v>0</v>
      </c>
      <c r="DA21" s="45">
        <f t="shared" si="112"/>
        <v>8</v>
      </c>
      <c r="DB21" s="92"/>
    </row>
    <row r="22" spans="1:106" ht="15" customHeight="1">
      <c r="A22" s="448"/>
      <c r="B22" s="51">
        <v>2</v>
      </c>
      <c r="C22" s="62" t="s">
        <v>61</v>
      </c>
      <c r="D22" s="73" t="s">
        <v>19</v>
      </c>
      <c r="E22" s="102">
        <v>4</v>
      </c>
      <c r="F22" s="101">
        <v>1</v>
      </c>
      <c r="G22" s="5"/>
      <c r="H22" s="5"/>
      <c r="I22" s="7">
        <f>F22+G22+H22</f>
        <v>1</v>
      </c>
      <c r="J22" s="6">
        <f>F22*15</f>
        <v>15</v>
      </c>
      <c r="K22" s="6">
        <f>G22*12</f>
        <v>0</v>
      </c>
      <c r="L22" s="6">
        <f>H22*10</f>
        <v>0</v>
      </c>
      <c r="M22" s="8">
        <f>J22+K22+L22</f>
        <v>15</v>
      </c>
      <c r="N22" s="6"/>
      <c r="O22" s="6"/>
      <c r="P22" s="6"/>
      <c r="Q22" s="101">
        <v>1</v>
      </c>
      <c r="R22" s="6"/>
      <c r="S22" s="6"/>
      <c r="T22" s="7">
        <f>N22*1+O22*2+P22*3+Q22*4+R22*6+S22*8</f>
        <v>4</v>
      </c>
      <c r="U22" s="6"/>
      <c r="V22" s="6"/>
      <c r="W22" s="6"/>
      <c r="X22" s="5"/>
      <c r="Y22" s="5"/>
      <c r="Z22" s="6"/>
      <c r="AA22" s="7">
        <f>U22*1+V22*2+W22*3+X22*4+Y22*6+Z22*8</f>
        <v>0</v>
      </c>
      <c r="AB22" s="6"/>
      <c r="AC22" s="6"/>
      <c r="AD22" s="6"/>
      <c r="AE22" s="6"/>
      <c r="AF22" s="6"/>
      <c r="AG22" s="6"/>
      <c r="AH22" s="18">
        <f>AB22*1+AC22*2+AD22*3+AE22*4+AF22*6+AG22*8</f>
        <v>0</v>
      </c>
      <c r="AI22" s="45">
        <f>AH22+AA22+T22</f>
        <v>4</v>
      </c>
      <c r="AJ22" s="32"/>
      <c r="AK22" s="62" t="s">
        <v>61</v>
      </c>
      <c r="AL22" s="73" t="s">
        <v>19</v>
      </c>
      <c r="AM22" s="102">
        <v>4</v>
      </c>
      <c r="AN22" s="101">
        <v>1</v>
      </c>
      <c r="AO22" s="5"/>
      <c r="AP22" s="5"/>
      <c r="AQ22" s="7">
        <f>AN22+AO22+AP22</f>
        <v>1</v>
      </c>
      <c r="AR22" s="6">
        <f>AN22*15</f>
        <v>15</v>
      </c>
      <c r="AS22" s="6">
        <f>AO22*12</f>
        <v>0</v>
      </c>
      <c r="AT22" s="6">
        <f>AP22*10</f>
        <v>0</v>
      </c>
      <c r="AU22" s="8">
        <f>AR22+AS22+AT22</f>
        <v>15</v>
      </c>
      <c r="AV22" s="6"/>
      <c r="AW22" s="6"/>
      <c r="AX22" s="6"/>
      <c r="AY22" s="101">
        <v>1</v>
      </c>
      <c r="AZ22" s="6"/>
      <c r="BA22" s="6"/>
      <c r="BB22" s="7">
        <f t="shared" si="106"/>
        <v>4</v>
      </c>
      <c r="BC22" s="6"/>
      <c r="BD22" s="6"/>
      <c r="BE22" s="6"/>
      <c r="BF22" s="5"/>
      <c r="BG22" s="5"/>
      <c r="BH22" s="6"/>
      <c r="BI22" s="7">
        <f t="shared" si="107"/>
        <v>0</v>
      </c>
      <c r="BJ22" s="6"/>
      <c r="BK22" s="6"/>
      <c r="BL22" s="6"/>
      <c r="BM22" s="6"/>
      <c r="BN22" s="6"/>
      <c r="BO22" s="6"/>
      <c r="BP22" s="276">
        <f t="shared" si="108"/>
        <v>0</v>
      </c>
      <c r="BQ22" s="45">
        <f t="shared" si="109"/>
        <v>4</v>
      </c>
      <c r="BR22" s="304"/>
      <c r="BS22" s="448"/>
      <c r="BT22" s="51">
        <v>2</v>
      </c>
      <c r="BU22" s="62" t="s">
        <v>61</v>
      </c>
      <c r="BV22" s="73" t="s">
        <v>19</v>
      </c>
      <c r="BW22" s="102">
        <v>4</v>
      </c>
      <c r="BX22" s="101">
        <v>1</v>
      </c>
      <c r="BY22" s="5"/>
      <c r="BZ22" s="5"/>
      <c r="CA22" s="7">
        <f>BX22+BY22+BZ22</f>
        <v>1</v>
      </c>
      <c r="CB22" s="6">
        <f>BX22*15</f>
        <v>15</v>
      </c>
      <c r="CC22" s="6">
        <f>BY22*12</f>
        <v>0</v>
      </c>
      <c r="CD22" s="6">
        <f>BZ22*10</f>
        <v>0</v>
      </c>
      <c r="CE22" s="8">
        <f>CB22+CC22+CD22</f>
        <v>15</v>
      </c>
      <c r="CF22" s="6"/>
      <c r="CG22" s="6"/>
      <c r="CH22" s="6"/>
      <c r="CI22" s="101">
        <v>1</v>
      </c>
      <c r="CJ22" s="6"/>
      <c r="CK22" s="6"/>
      <c r="CL22" s="7">
        <f>CF22*1+CG22*2+CH22*3+CI22*4+CJ22*6+CK22*8</f>
        <v>4</v>
      </c>
      <c r="CM22" s="6"/>
      <c r="CN22" s="6"/>
      <c r="CO22" s="6"/>
      <c r="CP22" s="5"/>
      <c r="CQ22" s="5"/>
      <c r="CR22" s="6"/>
      <c r="CS22" s="7">
        <f>CM22*1+CN22*2+CO22*3+CP22*4+CQ22*6+CR22*8</f>
        <v>0</v>
      </c>
      <c r="CT22" s="6"/>
      <c r="CU22" s="6"/>
      <c r="CV22" s="6"/>
      <c r="CW22" s="6"/>
      <c r="CX22" s="6"/>
      <c r="CY22" s="6"/>
      <c r="CZ22" s="276">
        <f>CT22*1+CU22*2+CV22*3+CW22*4+CX22*6+CY22*8</f>
        <v>0</v>
      </c>
      <c r="DA22" s="45">
        <f>CZ22+CS22+CL22</f>
        <v>4</v>
      </c>
      <c r="DB22" s="92"/>
    </row>
    <row r="23" spans="1:106" ht="15" customHeight="1">
      <c r="A23" s="92"/>
      <c r="B23" s="53"/>
      <c r="C23" s="23" t="s">
        <v>14</v>
      </c>
      <c r="D23" s="86"/>
      <c r="E23" s="64">
        <f t="shared" ref="E23:AI23" si="123">SUM(E20:E22)</f>
        <v>34</v>
      </c>
      <c r="F23" s="64">
        <f t="shared" si="123"/>
        <v>6</v>
      </c>
      <c r="G23" s="64">
        <f t="shared" si="123"/>
        <v>1</v>
      </c>
      <c r="H23" s="64">
        <f t="shared" si="123"/>
        <v>0</v>
      </c>
      <c r="I23" s="64">
        <f t="shared" si="123"/>
        <v>7</v>
      </c>
      <c r="J23" s="64">
        <f t="shared" si="123"/>
        <v>90</v>
      </c>
      <c r="K23" s="64">
        <f t="shared" si="123"/>
        <v>12</v>
      </c>
      <c r="L23" s="64">
        <f t="shared" si="123"/>
        <v>0</v>
      </c>
      <c r="M23" s="64">
        <f t="shared" si="123"/>
        <v>102</v>
      </c>
      <c r="N23" s="64">
        <f t="shared" si="123"/>
        <v>0</v>
      </c>
      <c r="O23" s="64">
        <f t="shared" si="123"/>
        <v>0</v>
      </c>
      <c r="P23" s="64">
        <f t="shared" si="123"/>
        <v>0</v>
      </c>
      <c r="Q23" s="64">
        <f t="shared" si="123"/>
        <v>4</v>
      </c>
      <c r="R23" s="64">
        <f t="shared" si="123"/>
        <v>2</v>
      </c>
      <c r="S23" s="64">
        <f t="shared" si="123"/>
        <v>0</v>
      </c>
      <c r="T23" s="64">
        <f t="shared" si="123"/>
        <v>28</v>
      </c>
      <c r="U23" s="64">
        <f t="shared" si="123"/>
        <v>0</v>
      </c>
      <c r="V23" s="64">
        <f t="shared" si="123"/>
        <v>0</v>
      </c>
      <c r="W23" s="64">
        <f t="shared" si="123"/>
        <v>0</v>
      </c>
      <c r="X23" s="64">
        <f t="shared" si="123"/>
        <v>0</v>
      </c>
      <c r="Y23" s="64">
        <f t="shared" si="123"/>
        <v>1</v>
      </c>
      <c r="Z23" s="64">
        <f t="shared" si="123"/>
        <v>0</v>
      </c>
      <c r="AA23" s="64">
        <f t="shared" si="123"/>
        <v>6</v>
      </c>
      <c r="AB23" s="64">
        <f t="shared" si="123"/>
        <v>0</v>
      </c>
      <c r="AC23" s="64">
        <f t="shared" si="123"/>
        <v>0</v>
      </c>
      <c r="AD23" s="64">
        <f t="shared" si="123"/>
        <v>0</v>
      </c>
      <c r="AE23" s="64">
        <f t="shared" si="123"/>
        <v>0</v>
      </c>
      <c r="AF23" s="64">
        <f t="shared" si="123"/>
        <v>0</v>
      </c>
      <c r="AG23" s="64">
        <f t="shared" si="123"/>
        <v>0</v>
      </c>
      <c r="AH23" s="64">
        <f t="shared" si="123"/>
        <v>0</v>
      </c>
      <c r="AI23" s="64">
        <f t="shared" si="123"/>
        <v>34</v>
      </c>
      <c r="AJ23" s="187"/>
      <c r="AK23" s="23" t="s">
        <v>14</v>
      </c>
      <c r="AL23" s="86"/>
      <c r="AM23" s="64">
        <f t="shared" ref="AM23:BQ23" si="124">SUM(AM20:AM22)</f>
        <v>34</v>
      </c>
      <c r="AN23" s="64">
        <f t="shared" si="124"/>
        <v>6</v>
      </c>
      <c r="AO23" s="64">
        <f t="shared" si="124"/>
        <v>1</v>
      </c>
      <c r="AP23" s="64">
        <f t="shared" si="124"/>
        <v>0</v>
      </c>
      <c r="AQ23" s="64">
        <f t="shared" si="124"/>
        <v>7</v>
      </c>
      <c r="AR23" s="64">
        <f t="shared" si="124"/>
        <v>90</v>
      </c>
      <c r="AS23" s="64">
        <f t="shared" si="124"/>
        <v>12</v>
      </c>
      <c r="AT23" s="64">
        <f t="shared" si="124"/>
        <v>0</v>
      </c>
      <c r="AU23" s="64">
        <f t="shared" si="124"/>
        <v>102</v>
      </c>
      <c r="AV23" s="64">
        <f t="shared" si="124"/>
        <v>0</v>
      </c>
      <c r="AW23" s="64">
        <f t="shared" si="124"/>
        <v>0</v>
      </c>
      <c r="AX23" s="64">
        <f t="shared" si="124"/>
        <v>0</v>
      </c>
      <c r="AY23" s="64">
        <f t="shared" si="124"/>
        <v>4</v>
      </c>
      <c r="AZ23" s="64">
        <f t="shared" si="124"/>
        <v>2</v>
      </c>
      <c r="BA23" s="64">
        <f t="shared" si="124"/>
        <v>0</v>
      </c>
      <c r="BB23" s="64">
        <f t="shared" si="124"/>
        <v>28</v>
      </c>
      <c r="BC23" s="64">
        <f t="shared" si="124"/>
        <v>0</v>
      </c>
      <c r="BD23" s="64">
        <f t="shared" si="124"/>
        <v>0</v>
      </c>
      <c r="BE23" s="64">
        <f t="shared" si="124"/>
        <v>0</v>
      </c>
      <c r="BF23" s="64">
        <f t="shared" si="124"/>
        <v>0</v>
      </c>
      <c r="BG23" s="64">
        <f t="shared" si="124"/>
        <v>1</v>
      </c>
      <c r="BH23" s="64">
        <f t="shared" si="124"/>
        <v>0</v>
      </c>
      <c r="BI23" s="64">
        <f t="shared" si="124"/>
        <v>6</v>
      </c>
      <c r="BJ23" s="64">
        <f t="shared" si="124"/>
        <v>0</v>
      </c>
      <c r="BK23" s="64">
        <f t="shared" si="124"/>
        <v>0</v>
      </c>
      <c r="BL23" s="64">
        <f t="shared" si="124"/>
        <v>0</v>
      </c>
      <c r="BM23" s="64">
        <f t="shared" si="124"/>
        <v>0</v>
      </c>
      <c r="BN23" s="64">
        <f t="shared" si="124"/>
        <v>0</v>
      </c>
      <c r="BO23" s="64">
        <f t="shared" si="124"/>
        <v>0</v>
      </c>
      <c r="BP23" s="161">
        <f t="shared" si="124"/>
        <v>0</v>
      </c>
      <c r="BQ23" s="64">
        <f t="shared" si="124"/>
        <v>34</v>
      </c>
      <c r="BR23" s="304"/>
      <c r="BS23" s="92"/>
      <c r="BT23" s="53"/>
      <c r="BU23" s="23" t="s">
        <v>14</v>
      </c>
      <c r="BV23" s="86"/>
      <c r="BW23" s="64">
        <f t="shared" ref="BW23" si="125">SUM(BW20:BW22)</f>
        <v>34</v>
      </c>
      <c r="BX23" s="64">
        <f t="shared" ref="BX23" si="126">SUM(BX20:BX22)</f>
        <v>6</v>
      </c>
      <c r="BY23" s="64">
        <f t="shared" ref="BY23" si="127">SUM(BY20:BY22)</f>
        <v>1</v>
      </c>
      <c r="BZ23" s="64">
        <f t="shared" ref="BZ23" si="128">SUM(BZ20:BZ22)</f>
        <v>0</v>
      </c>
      <c r="CA23" s="64">
        <f t="shared" ref="CA23" si="129">SUM(CA20:CA22)</f>
        <v>7</v>
      </c>
      <c r="CB23" s="64">
        <f t="shared" ref="CB23" si="130">SUM(CB20:CB22)</f>
        <v>90</v>
      </c>
      <c r="CC23" s="64">
        <f t="shared" ref="CC23" si="131">SUM(CC20:CC22)</f>
        <v>12</v>
      </c>
      <c r="CD23" s="64">
        <f t="shared" ref="CD23" si="132">SUM(CD20:CD22)</f>
        <v>0</v>
      </c>
      <c r="CE23" s="64">
        <f t="shared" ref="CE23" si="133">SUM(CE20:CE22)</f>
        <v>102</v>
      </c>
      <c r="CF23" s="64">
        <f t="shared" ref="CF23" si="134">SUM(CF20:CF22)</f>
        <v>0</v>
      </c>
      <c r="CG23" s="64">
        <f t="shared" ref="CG23" si="135">SUM(CG20:CG22)</f>
        <v>0</v>
      </c>
      <c r="CH23" s="64">
        <f t="shared" ref="CH23" si="136">SUM(CH20:CH22)</f>
        <v>0</v>
      </c>
      <c r="CI23" s="64">
        <f t="shared" ref="CI23" si="137">SUM(CI20:CI22)</f>
        <v>4</v>
      </c>
      <c r="CJ23" s="64">
        <f t="shared" ref="CJ23" si="138">SUM(CJ20:CJ22)</f>
        <v>2</v>
      </c>
      <c r="CK23" s="64">
        <f t="shared" ref="CK23" si="139">SUM(CK20:CK22)</f>
        <v>0</v>
      </c>
      <c r="CL23" s="64">
        <f t="shared" ref="CL23" si="140">SUM(CL20:CL22)</f>
        <v>28</v>
      </c>
      <c r="CM23" s="64">
        <f t="shared" ref="CM23" si="141">SUM(CM20:CM22)</f>
        <v>0</v>
      </c>
      <c r="CN23" s="64">
        <f t="shared" ref="CN23" si="142">SUM(CN20:CN22)</f>
        <v>0</v>
      </c>
      <c r="CO23" s="64">
        <f t="shared" ref="CO23" si="143">SUM(CO20:CO22)</f>
        <v>0</v>
      </c>
      <c r="CP23" s="64">
        <f t="shared" ref="CP23" si="144">SUM(CP20:CP22)</f>
        <v>0</v>
      </c>
      <c r="CQ23" s="64">
        <f t="shared" ref="CQ23" si="145">SUM(CQ20:CQ22)</f>
        <v>1</v>
      </c>
      <c r="CR23" s="64">
        <f t="shared" ref="CR23" si="146">SUM(CR20:CR22)</f>
        <v>0</v>
      </c>
      <c r="CS23" s="64">
        <f t="shared" ref="CS23" si="147">SUM(CS20:CS22)</f>
        <v>6</v>
      </c>
      <c r="CT23" s="64">
        <f t="shared" ref="CT23" si="148">SUM(CT20:CT22)</f>
        <v>0</v>
      </c>
      <c r="CU23" s="64">
        <f t="shared" ref="CU23" si="149">SUM(CU20:CU22)</f>
        <v>0</v>
      </c>
      <c r="CV23" s="64">
        <f t="shared" ref="CV23" si="150">SUM(CV20:CV22)</f>
        <v>0</v>
      </c>
      <c r="CW23" s="64">
        <f t="shared" ref="CW23" si="151">SUM(CW20:CW22)</f>
        <v>0</v>
      </c>
      <c r="CX23" s="64">
        <f t="shared" ref="CX23" si="152">SUM(CX20:CX22)</f>
        <v>0</v>
      </c>
      <c r="CY23" s="64">
        <f t="shared" ref="CY23" si="153">SUM(CY20:CY22)</f>
        <v>0</v>
      </c>
      <c r="CZ23" s="161">
        <f t="shared" ref="CZ23" si="154">SUM(CZ20:CZ22)</f>
        <v>0</v>
      </c>
      <c r="DA23" s="64">
        <f t="shared" ref="DA23" si="155">SUM(DA20:DA22)</f>
        <v>34</v>
      </c>
      <c r="DB23" s="92"/>
    </row>
    <row r="24" spans="1:106" ht="36" customHeight="1">
      <c r="A24" s="92"/>
      <c r="B24" s="53"/>
      <c r="C24" s="103" t="s">
        <v>30</v>
      </c>
      <c r="D24" s="86"/>
      <c r="E24" s="64"/>
      <c r="F24" s="11"/>
      <c r="G24" s="11"/>
      <c r="H24" s="11"/>
      <c r="I24" s="15"/>
      <c r="J24" s="11"/>
      <c r="K24" s="11"/>
      <c r="L24" s="11"/>
      <c r="M24" s="15"/>
      <c r="N24" s="27">
        <f t="shared" ref="N24:S24" si="156">N23*N19*15*16</f>
        <v>0</v>
      </c>
      <c r="O24" s="27">
        <f t="shared" si="156"/>
        <v>0</v>
      </c>
      <c r="P24" s="27">
        <f t="shared" si="156"/>
        <v>0</v>
      </c>
      <c r="Q24" s="27">
        <f t="shared" si="156"/>
        <v>3840</v>
      </c>
      <c r="R24" s="27">
        <f t="shared" si="156"/>
        <v>2880</v>
      </c>
      <c r="S24" s="27">
        <f t="shared" si="156"/>
        <v>0</v>
      </c>
      <c r="T24" s="28">
        <f>SUM(N24:S24)</f>
        <v>6720</v>
      </c>
      <c r="U24" s="27">
        <f t="shared" ref="U24:Z24" si="157">U23*U19*12*16</f>
        <v>0</v>
      </c>
      <c r="V24" s="27">
        <f t="shared" si="157"/>
        <v>0</v>
      </c>
      <c r="W24" s="27">
        <f t="shared" si="157"/>
        <v>0</v>
      </c>
      <c r="X24" s="27">
        <f t="shared" si="157"/>
        <v>0</v>
      </c>
      <c r="Y24" s="27">
        <f t="shared" si="157"/>
        <v>1152</v>
      </c>
      <c r="Z24" s="27">
        <f t="shared" si="157"/>
        <v>0</v>
      </c>
      <c r="AA24" s="27">
        <f>SUM(U24:Z24)</f>
        <v>1152</v>
      </c>
      <c r="AB24" s="27">
        <f t="shared" ref="AB24:AG24" si="158">AB23*AB19*10*16</f>
        <v>0</v>
      </c>
      <c r="AC24" s="27">
        <f t="shared" si="158"/>
        <v>0</v>
      </c>
      <c r="AD24" s="27">
        <f t="shared" si="158"/>
        <v>0</v>
      </c>
      <c r="AE24" s="27">
        <f t="shared" si="158"/>
        <v>0</v>
      </c>
      <c r="AF24" s="27">
        <f t="shared" si="158"/>
        <v>0</v>
      </c>
      <c r="AG24" s="27">
        <f t="shared" si="158"/>
        <v>0</v>
      </c>
      <c r="AH24" s="27">
        <f>SUM(AB24:AG24)</f>
        <v>0</v>
      </c>
      <c r="AI24" s="47">
        <f>AH24+AA24+T24</f>
        <v>7872</v>
      </c>
      <c r="AJ24" s="190"/>
      <c r="AK24" s="103" t="s">
        <v>30</v>
      </c>
      <c r="AL24" s="86"/>
      <c r="AM24" s="64"/>
      <c r="AN24" s="11"/>
      <c r="AO24" s="11"/>
      <c r="AP24" s="11"/>
      <c r="AQ24" s="15"/>
      <c r="AR24" s="11"/>
      <c r="AS24" s="11"/>
      <c r="AT24" s="11"/>
      <c r="AU24" s="15"/>
      <c r="AV24" s="27">
        <f t="shared" ref="AV24:BA24" si="159">AV23*AV19*15*20</f>
        <v>0</v>
      </c>
      <c r="AW24" s="27">
        <f t="shared" si="159"/>
        <v>0</v>
      </c>
      <c r="AX24" s="27">
        <f t="shared" si="159"/>
        <v>0</v>
      </c>
      <c r="AY24" s="27">
        <f t="shared" si="159"/>
        <v>4800</v>
      </c>
      <c r="AZ24" s="27">
        <f t="shared" si="159"/>
        <v>3600</v>
      </c>
      <c r="BA24" s="27">
        <f t="shared" si="159"/>
        <v>0</v>
      </c>
      <c r="BB24" s="29">
        <f>SUM(AV24:BA24)</f>
        <v>8400</v>
      </c>
      <c r="BC24" s="27">
        <f t="shared" ref="BC24:BH24" si="160">BC23*BC19*12*20</f>
        <v>0</v>
      </c>
      <c r="BD24" s="27">
        <f t="shared" si="160"/>
        <v>0</v>
      </c>
      <c r="BE24" s="27">
        <f t="shared" si="160"/>
        <v>0</v>
      </c>
      <c r="BF24" s="27">
        <f t="shared" si="160"/>
        <v>0</v>
      </c>
      <c r="BG24" s="27">
        <f t="shared" si="160"/>
        <v>1440</v>
      </c>
      <c r="BH24" s="27">
        <f t="shared" si="160"/>
        <v>0</v>
      </c>
      <c r="BI24" s="29">
        <f>SUM(BC24:BH24)</f>
        <v>1440</v>
      </c>
      <c r="BJ24" s="27">
        <f t="shared" ref="BJ24:BO24" si="161">BJ23*BJ19*10*20</f>
        <v>0</v>
      </c>
      <c r="BK24" s="27">
        <f t="shared" si="161"/>
        <v>0</v>
      </c>
      <c r="BL24" s="27">
        <f t="shared" si="161"/>
        <v>0</v>
      </c>
      <c r="BM24" s="27">
        <f t="shared" si="161"/>
        <v>0</v>
      </c>
      <c r="BN24" s="27">
        <f t="shared" si="161"/>
        <v>0</v>
      </c>
      <c r="BO24" s="27">
        <f t="shared" si="161"/>
        <v>0</v>
      </c>
      <c r="BP24" s="245">
        <f>SUM(BJ24:BO24)</f>
        <v>0</v>
      </c>
      <c r="BQ24" s="47">
        <f>BP24+BI24+BB24</f>
        <v>9840</v>
      </c>
      <c r="BR24" s="304">
        <v>100</v>
      </c>
      <c r="BS24" s="92"/>
      <c r="BT24" s="53"/>
      <c r="BU24" s="103" t="s">
        <v>30</v>
      </c>
      <c r="BV24" s="86"/>
      <c r="BW24" s="64"/>
      <c r="BX24" s="11"/>
      <c r="BY24" s="11"/>
      <c r="BZ24" s="11"/>
      <c r="CA24" s="15"/>
      <c r="CB24" s="11"/>
      <c r="CC24" s="11"/>
      <c r="CD24" s="11"/>
      <c r="CE24" s="15"/>
      <c r="CF24" s="27">
        <f t="shared" ref="CF24" si="162">CF23*CF19*15*16</f>
        <v>0</v>
      </c>
      <c r="CG24" s="27">
        <f t="shared" ref="CG24" si="163">CG23*CG19*15*16</f>
        <v>0</v>
      </c>
      <c r="CH24" s="27">
        <f t="shared" ref="CH24" si="164">CH23*CH19*15*16</f>
        <v>0</v>
      </c>
      <c r="CI24" s="27">
        <f t="shared" ref="CI24" si="165">CI23*CI19*15*16</f>
        <v>3840</v>
      </c>
      <c r="CJ24" s="27">
        <f t="shared" ref="CJ24" si="166">CJ23*CJ19*15*16</f>
        <v>2880</v>
      </c>
      <c r="CK24" s="27">
        <f t="shared" ref="CK24" si="167">CK23*CK19*15*16</f>
        <v>0</v>
      </c>
      <c r="CL24" s="28">
        <f>SUM(CF24:CK24)</f>
        <v>6720</v>
      </c>
      <c r="CM24" s="27">
        <f t="shared" ref="CM24" si="168">CM23*CM19*12*16</f>
        <v>0</v>
      </c>
      <c r="CN24" s="27">
        <f t="shared" ref="CN24" si="169">CN23*CN19*12*16</f>
        <v>0</v>
      </c>
      <c r="CO24" s="27">
        <f t="shared" ref="CO24" si="170">CO23*CO19*12*16</f>
        <v>0</v>
      </c>
      <c r="CP24" s="27">
        <f t="shared" ref="CP24" si="171">CP23*CP19*12*16</f>
        <v>0</v>
      </c>
      <c r="CQ24" s="27">
        <f t="shared" ref="CQ24" si="172">CQ23*CQ19*12*16</f>
        <v>1152</v>
      </c>
      <c r="CR24" s="27">
        <f t="shared" ref="CR24" si="173">CR23*CR19*12*16</f>
        <v>0</v>
      </c>
      <c r="CS24" s="27">
        <f>SUM(CM24:CR24)</f>
        <v>1152</v>
      </c>
      <c r="CT24" s="27">
        <f t="shared" ref="CT24" si="174">CT23*CT19*10*16</f>
        <v>0</v>
      </c>
      <c r="CU24" s="27">
        <f t="shared" ref="CU24" si="175">CU23*CU19*10*16</f>
        <v>0</v>
      </c>
      <c r="CV24" s="27">
        <f t="shared" ref="CV24" si="176">CV23*CV19*10*16</f>
        <v>0</v>
      </c>
      <c r="CW24" s="27">
        <f t="shared" ref="CW24" si="177">CW23*CW19*10*16</f>
        <v>0</v>
      </c>
      <c r="CX24" s="27">
        <f t="shared" ref="CX24" si="178">CX23*CX19*10*16</f>
        <v>0</v>
      </c>
      <c r="CY24" s="27">
        <f t="shared" ref="CY24" si="179">CY23*CY19*10*16</f>
        <v>0</v>
      </c>
      <c r="CZ24" s="315">
        <f>SUM(CT24:CY24)</f>
        <v>0</v>
      </c>
      <c r="DA24" s="47">
        <f>CZ24+CS24+CL24</f>
        <v>7872</v>
      </c>
      <c r="DB24" s="437">
        <f>BQ24+BR24+DA24</f>
        <v>17812</v>
      </c>
    </row>
    <row r="25" spans="1:106" ht="15" customHeight="1">
      <c r="A25" s="92"/>
      <c r="B25" s="79"/>
      <c r="C25" s="79"/>
      <c r="D25" s="79"/>
      <c r="E25" s="166"/>
      <c r="F25" s="79"/>
      <c r="G25" s="79"/>
      <c r="H25" s="79"/>
      <c r="I25" s="79"/>
      <c r="J25" s="39"/>
      <c r="K25" s="39"/>
      <c r="L25" s="39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48"/>
      <c r="AJ25" s="39"/>
      <c r="AK25" s="79"/>
      <c r="AL25" s="79"/>
      <c r="AM25" s="166"/>
      <c r="AN25" s="79"/>
      <c r="AO25" s="79"/>
      <c r="AP25" s="79"/>
      <c r="AQ25" s="79"/>
      <c r="AR25" s="39"/>
      <c r="AS25" s="39"/>
      <c r="AT25" s="39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124"/>
      <c r="BR25" s="304"/>
      <c r="BS25" s="92"/>
      <c r="BT25" s="79"/>
      <c r="BU25" s="79"/>
      <c r="BV25" s="79"/>
      <c r="BW25" s="166"/>
      <c r="BX25" s="79"/>
      <c r="BY25" s="79"/>
      <c r="BZ25" s="79"/>
      <c r="CA25" s="79"/>
      <c r="CB25" s="39"/>
      <c r="CC25" s="39"/>
      <c r="CD25" s="39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124"/>
      <c r="DB25" s="92"/>
    </row>
    <row r="26" spans="1:106" ht="34.5" customHeight="1">
      <c r="A26" s="447" t="s">
        <v>64</v>
      </c>
      <c r="B26" s="449" t="s">
        <v>32</v>
      </c>
      <c r="C26" s="451" t="s">
        <v>1</v>
      </c>
      <c r="D26" s="26" t="s">
        <v>15</v>
      </c>
      <c r="E26" s="63"/>
      <c r="F26" s="442" t="s">
        <v>2</v>
      </c>
      <c r="G26" s="443"/>
      <c r="H26" s="443"/>
      <c r="I26" s="452" t="s">
        <v>3</v>
      </c>
      <c r="J26" s="442" t="s">
        <v>4</v>
      </c>
      <c r="K26" s="443"/>
      <c r="L26" s="443"/>
      <c r="M26" s="452" t="s">
        <v>5</v>
      </c>
      <c r="N26" s="442" t="s">
        <v>6</v>
      </c>
      <c r="O26" s="443"/>
      <c r="P26" s="443"/>
      <c r="Q26" s="443"/>
      <c r="R26" s="443"/>
      <c r="S26" s="443"/>
      <c r="T26" s="443"/>
      <c r="U26" s="442" t="s">
        <v>6</v>
      </c>
      <c r="V26" s="443"/>
      <c r="W26" s="443"/>
      <c r="X26" s="443"/>
      <c r="Y26" s="443"/>
      <c r="Z26" s="443"/>
      <c r="AA26" s="443"/>
      <c r="AB26" s="442" t="s">
        <v>7</v>
      </c>
      <c r="AC26" s="443"/>
      <c r="AD26" s="443"/>
      <c r="AE26" s="443"/>
      <c r="AF26" s="443"/>
      <c r="AG26" s="443"/>
      <c r="AH26" s="443"/>
      <c r="AI26" s="445" t="s">
        <v>8</v>
      </c>
      <c r="AJ26" s="321"/>
      <c r="AK26" s="451" t="s">
        <v>1</v>
      </c>
      <c r="AL26" s="26" t="s">
        <v>15</v>
      </c>
      <c r="AM26" s="63"/>
      <c r="AN26" s="442" t="s">
        <v>2</v>
      </c>
      <c r="AO26" s="443"/>
      <c r="AP26" s="443"/>
      <c r="AQ26" s="452" t="s">
        <v>3</v>
      </c>
      <c r="AR26" s="442" t="s">
        <v>4</v>
      </c>
      <c r="AS26" s="443"/>
      <c r="AT26" s="443"/>
      <c r="AU26" s="452" t="s">
        <v>5</v>
      </c>
      <c r="AV26" s="442" t="s">
        <v>6</v>
      </c>
      <c r="AW26" s="443"/>
      <c r="AX26" s="443"/>
      <c r="AY26" s="443"/>
      <c r="AZ26" s="443"/>
      <c r="BA26" s="443"/>
      <c r="BB26" s="443"/>
      <c r="BC26" s="442" t="s">
        <v>6</v>
      </c>
      <c r="BD26" s="443"/>
      <c r="BE26" s="443"/>
      <c r="BF26" s="443"/>
      <c r="BG26" s="443"/>
      <c r="BH26" s="443"/>
      <c r="BI26" s="443"/>
      <c r="BJ26" s="442" t="s">
        <v>7</v>
      </c>
      <c r="BK26" s="443"/>
      <c r="BL26" s="443"/>
      <c r="BM26" s="443"/>
      <c r="BN26" s="443"/>
      <c r="BO26" s="443"/>
      <c r="BP26" s="444"/>
      <c r="BQ26" s="445" t="s">
        <v>8</v>
      </c>
      <c r="BR26" s="304"/>
      <c r="BS26" s="447" t="s">
        <v>64</v>
      </c>
      <c r="BT26" s="449" t="s">
        <v>32</v>
      </c>
      <c r="BU26" s="451" t="s">
        <v>1</v>
      </c>
      <c r="BV26" s="26" t="s">
        <v>15</v>
      </c>
      <c r="BW26" s="63"/>
      <c r="BX26" s="442" t="s">
        <v>2</v>
      </c>
      <c r="BY26" s="443"/>
      <c r="BZ26" s="443"/>
      <c r="CA26" s="452" t="s">
        <v>3</v>
      </c>
      <c r="CB26" s="442" t="s">
        <v>4</v>
      </c>
      <c r="CC26" s="443"/>
      <c r="CD26" s="443"/>
      <c r="CE26" s="452" t="s">
        <v>5</v>
      </c>
      <c r="CF26" s="442" t="s">
        <v>6</v>
      </c>
      <c r="CG26" s="443"/>
      <c r="CH26" s="443"/>
      <c r="CI26" s="443"/>
      <c r="CJ26" s="443"/>
      <c r="CK26" s="443"/>
      <c r="CL26" s="443"/>
      <c r="CM26" s="442" t="s">
        <v>6</v>
      </c>
      <c r="CN26" s="443"/>
      <c r="CO26" s="443"/>
      <c r="CP26" s="443"/>
      <c r="CQ26" s="443"/>
      <c r="CR26" s="443"/>
      <c r="CS26" s="443"/>
      <c r="CT26" s="442" t="s">
        <v>7</v>
      </c>
      <c r="CU26" s="443"/>
      <c r="CV26" s="443"/>
      <c r="CW26" s="443"/>
      <c r="CX26" s="443"/>
      <c r="CY26" s="443"/>
      <c r="CZ26" s="444"/>
      <c r="DA26" s="445" t="s">
        <v>8</v>
      </c>
      <c r="DB26" s="92"/>
    </row>
    <row r="27" spans="1:106" ht="18.75" customHeight="1">
      <c r="A27" s="448"/>
      <c r="B27" s="450"/>
      <c r="C27" s="443"/>
      <c r="D27" s="244"/>
      <c r="E27" s="268" t="s">
        <v>23</v>
      </c>
      <c r="F27" s="82" t="s">
        <v>9</v>
      </c>
      <c r="G27" s="82" t="s">
        <v>10</v>
      </c>
      <c r="H27" s="82" t="s">
        <v>11</v>
      </c>
      <c r="I27" s="443"/>
      <c r="J27" s="82" t="s">
        <v>9</v>
      </c>
      <c r="K27" s="82" t="s">
        <v>10</v>
      </c>
      <c r="L27" s="82" t="s">
        <v>11</v>
      </c>
      <c r="M27" s="443"/>
      <c r="N27" s="14">
        <v>1</v>
      </c>
      <c r="O27" s="14">
        <v>2</v>
      </c>
      <c r="P27" s="14">
        <v>3</v>
      </c>
      <c r="Q27" s="14">
        <v>4</v>
      </c>
      <c r="R27" s="14">
        <v>6</v>
      </c>
      <c r="S27" s="14">
        <v>8</v>
      </c>
      <c r="T27" s="83" t="s">
        <v>12</v>
      </c>
      <c r="U27" s="14">
        <v>1</v>
      </c>
      <c r="V27" s="14">
        <v>2</v>
      </c>
      <c r="W27" s="14">
        <v>3</v>
      </c>
      <c r="X27" s="14">
        <v>4</v>
      </c>
      <c r="Y27" s="14">
        <v>6</v>
      </c>
      <c r="Z27" s="14">
        <v>8</v>
      </c>
      <c r="AA27" s="83" t="s">
        <v>12</v>
      </c>
      <c r="AB27" s="14">
        <v>1</v>
      </c>
      <c r="AC27" s="14">
        <v>2</v>
      </c>
      <c r="AD27" s="14">
        <v>3</v>
      </c>
      <c r="AE27" s="14">
        <v>4</v>
      </c>
      <c r="AF27" s="14">
        <v>6</v>
      </c>
      <c r="AG27" s="14">
        <v>8</v>
      </c>
      <c r="AH27" s="83" t="s">
        <v>13</v>
      </c>
      <c r="AI27" s="446"/>
      <c r="AJ27" s="244"/>
      <c r="AK27" s="443"/>
      <c r="AL27" s="244"/>
      <c r="AM27" s="94" t="s">
        <v>23</v>
      </c>
      <c r="AN27" s="224" t="s">
        <v>9</v>
      </c>
      <c r="AO27" s="224" t="s">
        <v>10</v>
      </c>
      <c r="AP27" s="224" t="s">
        <v>11</v>
      </c>
      <c r="AQ27" s="443"/>
      <c r="AR27" s="224" t="s">
        <v>9</v>
      </c>
      <c r="AS27" s="224" t="s">
        <v>10</v>
      </c>
      <c r="AT27" s="224" t="s">
        <v>11</v>
      </c>
      <c r="AU27" s="443"/>
      <c r="AV27" s="14">
        <v>1</v>
      </c>
      <c r="AW27" s="14">
        <v>2</v>
      </c>
      <c r="AX27" s="14">
        <v>3</v>
      </c>
      <c r="AY27" s="14">
        <v>4</v>
      </c>
      <c r="AZ27" s="14">
        <v>6</v>
      </c>
      <c r="BA27" s="14">
        <v>8</v>
      </c>
      <c r="BB27" s="225" t="s">
        <v>12</v>
      </c>
      <c r="BC27" s="14">
        <v>1</v>
      </c>
      <c r="BD27" s="14">
        <v>2</v>
      </c>
      <c r="BE27" s="14">
        <v>3</v>
      </c>
      <c r="BF27" s="14">
        <v>4</v>
      </c>
      <c r="BG27" s="14">
        <v>6</v>
      </c>
      <c r="BH27" s="14">
        <v>8</v>
      </c>
      <c r="BI27" s="225" t="s">
        <v>12</v>
      </c>
      <c r="BJ27" s="14">
        <v>1</v>
      </c>
      <c r="BK27" s="14">
        <v>2</v>
      </c>
      <c r="BL27" s="14">
        <v>3</v>
      </c>
      <c r="BM27" s="14">
        <v>4</v>
      </c>
      <c r="BN27" s="14">
        <v>6</v>
      </c>
      <c r="BO27" s="14">
        <v>8</v>
      </c>
      <c r="BP27" s="275" t="s">
        <v>13</v>
      </c>
      <c r="BQ27" s="446"/>
      <c r="BR27" s="304"/>
      <c r="BS27" s="448"/>
      <c r="BT27" s="450"/>
      <c r="BU27" s="443"/>
      <c r="BV27" s="244"/>
      <c r="BW27" s="268" t="s">
        <v>23</v>
      </c>
      <c r="BX27" s="263" t="s">
        <v>9</v>
      </c>
      <c r="BY27" s="263" t="s">
        <v>10</v>
      </c>
      <c r="BZ27" s="263" t="s">
        <v>11</v>
      </c>
      <c r="CA27" s="443"/>
      <c r="CB27" s="263" t="s">
        <v>9</v>
      </c>
      <c r="CC27" s="263" t="s">
        <v>10</v>
      </c>
      <c r="CD27" s="263" t="s">
        <v>11</v>
      </c>
      <c r="CE27" s="443"/>
      <c r="CF27" s="14">
        <v>1</v>
      </c>
      <c r="CG27" s="14">
        <v>2</v>
      </c>
      <c r="CH27" s="14">
        <v>3</v>
      </c>
      <c r="CI27" s="14">
        <v>4</v>
      </c>
      <c r="CJ27" s="14">
        <v>6</v>
      </c>
      <c r="CK27" s="14">
        <v>8</v>
      </c>
      <c r="CL27" s="264" t="s">
        <v>12</v>
      </c>
      <c r="CM27" s="14">
        <v>1</v>
      </c>
      <c r="CN27" s="14">
        <v>2</v>
      </c>
      <c r="CO27" s="14">
        <v>3</v>
      </c>
      <c r="CP27" s="14">
        <v>4</v>
      </c>
      <c r="CQ27" s="14">
        <v>6</v>
      </c>
      <c r="CR27" s="14">
        <v>8</v>
      </c>
      <c r="CS27" s="264" t="s">
        <v>12</v>
      </c>
      <c r="CT27" s="14">
        <v>1</v>
      </c>
      <c r="CU27" s="14">
        <v>2</v>
      </c>
      <c r="CV27" s="14">
        <v>3</v>
      </c>
      <c r="CW27" s="14">
        <v>4</v>
      </c>
      <c r="CX27" s="14">
        <v>6</v>
      </c>
      <c r="CY27" s="14">
        <v>8</v>
      </c>
      <c r="CZ27" s="275" t="s">
        <v>13</v>
      </c>
      <c r="DA27" s="446"/>
      <c r="DB27" s="92"/>
    </row>
    <row r="28" spans="1:106" ht="22.5" customHeight="1">
      <c r="A28" s="448"/>
      <c r="B28" s="51">
        <v>1</v>
      </c>
      <c r="C28" s="62" t="s">
        <v>59</v>
      </c>
      <c r="D28" s="85" t="s">
        <v>53</v>
      </c>
      <c r="E28" s="102">
        <v>8</v>
      </c>
      <c r="F28" s="101">
        <v>2</v>
      </c>
      <c r="G28" s="5"/>
      <c r="H28" s="5"/>
      <c r="I28" s="7">
        <f>F28+G28+H28</f>
        <v>2</v>
      </c>
      <c r="J28" s="6">
        <f>F28*15</f>
        <v>30</v>
      </c>
      <c r="K28" s="6">
        <f>G28*12</f>
        <v>0</v>
      </c>
      <c r="L28" s="6">
        <f>H28*10</f>
        <v>0</v>
      </c>
      <c r="M28" s="8">
        <f>J28+K28+L28</f>
        <v>30</v>
      </c>
      <c r="N28" s="6"/>
      <c r="O28" s="6"/>
      <c r="P28" s="6"/>
      <c r="Q28" s="101">
        <v>2</v>
      </c>
      <c r="R28" s="6"/>
      <c r="S28" s="6"/>
      <c r="T28" s="7">
        <f t="shared" ref="T28:T30" si="180">N28*1+O28*2+P28*3+Q28*4+R28*6+S28*8</f>
        <v>8</v>
      </c>
      <c r="U28" s="6"/>
      <c r="V28" s="6"/>
      <c r="W28" s="6"/>
      <c r="X28" s="5"/>
      <c r="Y28" s="5"/>
      <c r="Z28" s="6"/>
      <c r="AA28" s="7">
        <f t="shared" ref="AA28:AA30" si="181">U28*1+V28*2+W28*3+X28*4+Y28*6+Z28*8</f>
        <v>0</v>
      </c>
      <c r="AB28" s="6"/>
      <c r="AC28" s="6"/>
      <c r="AD28" s="6"/>
      <c r="AE28" s="6"/>
      <c r="AF28" s="6"/>
      <c r="AG28" s="6"/>
      <c r="AH28" s="18">
        <f>AB28*1+AC28*2+AD28*3+AE28*4+AF28*6+AG28*8</f>
        <v>0</v>
      </c>
      <c r="AI28" s="45">
        <f t="shared" ref="AI28:AI30" si="182">AH28+AA28+T28</f>
        <v>8</v>
      </c>
      <c r="AJ28" s="32"/>
      <c r="AK28" s="62" t="s">
        <v>59</v>
      </c>
      <c r="AL28" s="85" t="s">
        <v>53</v>
      </c>
      <c r="AM28" s="102">
        <v>8</v>
      </c>
      <c r="AN28" s="101">
        <v>2</v>
      </c>
      <c r="AO28" s="5"/>
      <c r="AP28" s="5"/>
      <c r="AQ28" s="7">
        <f>AN28+AO28+AP28</f>
        <v>2</v>
      </c>
      <c r="AR28" s="6">
        <f>AN28*15</f>
        <v>30</v>
      </c>
      <c r="AS28" s="6">
        <f>AO28*12</f>
        <v>0</v>
      </c>
      <c r="AT28" s="6">
        <f>AP28*10</f>
        <v>0</v>
      </c>
      <c r="AU28" s="8">
        <f>AR28+AS28+AT28</f>
        <v>30</v>
      </c>
      <c r="AV28" s="6"/>
      <c r="AW28" s="6"/>
      <c r="AX28" s="6"/>
      <c r="AY28" s="101">
        <v>2</v>
      </c>
      <c r="AZ28" s="6"/>
      <c r="BA28" s="6"/>
      <c r="BB28" s="7">
        <f t="shared" ref="BB28:BB30" si="183">AV28*1+AW28*2+AX28*3+AY28*4+AZ28*6+BA28*8</f>
        <v>8</v>
      </c>
      <c r="BC28" s="6"/>
      <c r="BD28" s="6"/>
      <c r="BE28" s="6"/>
      <c r="BF28" s="5"/>
      <c r="BG28" s="5"/>
      <c r="BH28" s="6"/>
      <c r="BI28" s="7">
        <f t="shared" ref="BI28:BI30" si="184">BC28*1+BD28*2+BE28*3+BF28*4+BG28*6+BH28*8</f>
        <v>0</v>
      </c>
      <c r="BJ28" s="6"/>
      <c r="BK28" s="6"/>
      <c r="BL28" s="6"/>
      <c r="BM28" s="6"/>
      <c r="BN28" s="6"/>
      <c r="BO28" s="6"/>
      <c r="BP28" s="276">
        <f t="shared" ref="BP28:BP30" si="185">BJ28*1+BK28*2+BL28*3+BM28*4+BN28*6+BO28*8</f>
        <v>0</v>
      </c>
      <c r="BQ28" s="45">
        <f t="shared" ref="BQ28:BQ30" si="186">BP28+BI28+BB28</f>
        <v>8</v>
      </c>
      <c r="BR28" s="304"/>
      <c r="BS28" s="448"/>
      <c r="BT28" s="51">
        <v>1</v>
      </c>
      <c r="BU28" s="62" t="s">
        <v>59</v>
      </c>
      <c r="BV28" s="85" t="s">
        <v>53</v>
      </c>
      <c r="BW28" s="102">
        <v>8</v>
      </c>
      <c r="BX28" s="101">
        <v>2</v>
      </c>
      <c r="BY28" s="5"/>
      <c r="BZ28" s="5"/>
      <c r="CA28" s="7">
        <f>BX28+BY28+BZ28</f>
        <v>2</v>
      </c>
      <c r="CB28" s="6">
        <f>BX28*15</f>
        <v>30</v>
      </c>
      <c r="CC28" s="6">
        <f>BY28*12</f>
        <v>0</v>
      </c>
      <c r="CD28" s="6">
        <f>BZ28*10</f>
        <v>0</v>
      </c>
      <c r="CE28" s="8">
        <f>CB28+CC28+CD28</f>
        <v>30</v>
      </c>
      <c r="CF28" s="6"/>
      <c r="CG28" s="6"/>
      <c r="CH28" s="6"/>
      <c r="CI28" s="101">
        <v>2</v>
      </c>
      <c r="CJ28" s="6"/>
      <c r="CK28" s="6"/>
      <c r="CL28" s="7">
        <f t="shared" ref="CL28:CL30" si="187">CF28*1+CG28*2+CH28*3+CI28*4+CJ28*6+CK28*8</f>
        <v>8</v>
      </c>
      <c r="CM28" s="6"/>
      <c r="CN28" s="6"/>
      <c r="CO28" s="6"/>
      <c r="CP28" s="5"/>
      <c r="CQ28" s="5"/>
      <c r="CR28" s="6"/>
      <c r="CS28" s="7">
        <f t="shared" ref="CS28:CS30" si="188">CM28*1+CN28*2+CO28*3+CP28*4+CQ28*6+CR28*8</f>
        <v>0</v>
      </c>
      <c r="CT28" s="6"/>
      <c r="CU28" s="6"/>
      <c r="CV28" s="6"/>
      <c r="CW28" s="6"/>
      <c r="CX28" s="6"/>
      <c r="CY28" s="6"/>
      <c r="CZ28" s="276">
        <f>CT28*1+CU28*2+CV28*3+CW28*4+CX28*6+CY28*8</f>
        <v>0</v>
      </c>
      <c r="DA28" s="45">
        <f t="shared" ref="DA28" si="189">CZ28+CS28+CL28</f>
        <v>8</v>
      </c>
      <c r="DB28" s="92"/>
    </row>
    <row r="29" spans="1:106" ht="18.75" customHeight="1">
      <c r="A29" s="448"/>
      <c r="B29" s="51">
        <v>1</v>
      </c>
      <c r="C29" s="62" t="s">
        <v>60</v>
      </c>
      <c r="D29" s="85" t="s">
        <v>54</v>
      </c>
      <c r="E29" s="102">
        <v>8</v>
      </c>
      <c r="F29" s="101">
        <v>2</v>
      </c>
      <c r="G29" s="5"/>
      <c r="H29" s="5"/>
      <c r="I29" s="7">
        <f>F29+G29+H29</f>
        <v>2</v>
      </c>
      <c r="J29" s="6">
        <f>F29*15</f>
        <v>30</v>
      </c>
      <c r="K29" s="6">
        <f>G29*12</f>
        <v>0</v>
      </c>
      <c r="L29" s="6">
        <f>H29*10</f>
        <v>0</v>
      </c>
      <c r="M29" s="8">
        <f>J29+K29+L29</f>
        <v>30</v>
      </c>
      <c r="N29" s="6"/>
      <c r="O29" s="6"/>
      <c r="P29" s="6"/>
      <c r="Q29" s="101">
        <v>2</v>
      </c>
      <c r="R29" s="6"/>
      <c r="S29" s="6"/>
      <c r="T29" s="7">
        <f t="shared" si="180"/>
        <v>8</v>
      </c>
      <c r="U29" s="6"/>
      <c r="V29" s="6"/>
      <c r="W29" s="6"/>
      <c r="X29" s="5"/>
      <c r="Y29" s="5"/>
      <c r="Z29" s="6"/>
      <c r="AA29" s="7">
        <f t="shared" si="181"/>
        <v>0</v>
      </c>
      <c r="AB29" s="6"/>
      <c r="AC29" s="6"/>
      <c r="AD29" s="6"/>
      <c r="AE29" s="6"/>
      <c r="AF29" s="6"/>
      <c r="AG29" s="6"/>
      <c r="AH29" s="18">
        <f>AB29*1+AC29*2+AD29*3+AE29*4+AF29*6+AG29*8</f>
        <v>0</v>
      </c>
      <c r="AI29" s="45">
        <f>AH29+AA29+T29</f>
        <v>8</v>
      </c>
      <c r="AJ29" s="32"/>
      <c r="AK29" s="62" t="s">
        <v>60</v>
      </c>
      <c r="AL29" s="85" t="s">
        <v>54</v>
      </c>
      <c r="AM29" s="102">
        <v>8</v>
      </c>
      <c r="AN29" s="101">
        <v>2</v>
      </c>
      <c r="AO29" s="5"/>
      <c r="AP29" s="5"/>
      <c r="AQ29" s="7">
        <f>AN29+AO29+AP29</f>
        <v>2</v>
      </c>
      <c r="AR29" s="6">
        <f>AN29*15</f>
        <v>30</v>
      </c>
      <c r="AS29" s="6">
        <f>AO29*12</f>
        <v>0</v>
      </c>
      <c r="AT29" s="6">
        <f>AP29*10</f>
        <v>0</v>
      </c>
      <c r="AU29" s="8">
        <f>AR29+AS29+AT29</f>
        <v>30</v>
      </c>
      <c r="AV29" s="6"/>
      <c r="AW29" s="6"/>
      <c r="AX29" s="6"/>
      <c r="AY29" s="101">
        <v>2</v>
      </c>
      <c r="AZ29" s="6"/>
      <c r="BA29" s="6"/>
      <c r="BB29" s="7">
        <f t="shared" si="183"/>
        <v>8</v>
      </c>
      <c r="BC29" s="6"/>
      <c r="BD29" s="6"/>
      <c r="BE29" s="6"/>
      <c r="BF29" s="5"/>
      <c r="BG29" s="5"/>
      <c r="BH29" s="6"/>
      <c r="BI29" s="7">
        <f t="shared" si="184"/>
        <v>0</v>
      </c>
      <c r="BJ29" s="6"/>
      <c r="BK29" s="6"/>
      <c r="BL29" s="6"/>
      <c r="BM29" s="6"/>
      <c r="BN29" s="6"/>
      <c r="BO29" s="6"/>
      <c r="BP29" s="276">
        <f t="shared" si="185"/>
        <v>0</v>
      </c>
      <c r="BQ29" s="45">
        <f t="shared" si="186"/>
        <v>8</v>
      </c>
      <c r="BR29" s="304"/>
      <c r="BS29" s="448"/>
      <c r="BT29" s="51">
        <v>1</v>
      </c>
      <c r="BU29" s="62" t="s">
        <v>60</v>
      </c>
      <c r="BV29" s="85" t="s">
        <v>54</v>
      </c>
      <c r="BW29" s="102">
        <v>8</v>
      </c>
      <c r="BX29" s="101">
        <v>2</v>
      </c>
      <c r="BY29" s="5"/>
      <c r="BZ29" s="5"/>
      <c r="CA29" s="7">
        <f>BX29+BY29+BZ29</f>
        <v>2</v>
      </c>
      <c r="CB29" s="6">
        <f>BX29*15</f>
        <v>30</v>
      </c>
      <c r="CC29" s="6">
        <f>BY29*12</f>
        <v>0</v>
      </c>
      <c r="CD29" s="6">
        <f>BZ29*10</f>
        <v>0</v>
      </c>
      <c r="CE29" s="8">
        <f>CB29+CC29+CD29</f>
        <v>30</v>
      </c>
      <c r="CF29" s="6"/>
      <c r="CG29" s="6"/>
      <c r="CH29" s="6"/>
      <c r="CI29" s="101">
        <v>2</v>
      </c>
      <c r="CJ29" s="6"/>
      <c r="CK29" s="6"/>
      <c r="CL29" s="7">
        <f t="shared" si="187"/>
        <v>8</v>
      </c>
      <c r="CM29" s="6"/>
      <c r="CN29" s="6"/>
      <c r="CO29" s="6"/>
      <c r="CP29" s="5"/>
      <c r="CQ29" s="5"/>
      <c r="CR29" s="6"/>
      <c r="CS29" s="7">
        <f t="shared" si="188"/>
        <v>0</v>
      </c>
      <c r="CT29" s="6"/>
      <c r="CU29" s="6"/>
      <c r="CV29" s="6"/>
      <c r="CW29" s="6"/>
      <c r="CX29" s="6"/>
      <c r="CY29" s="6"/>
      <c r="CZ29" s="276">
        <f>CT29*1+CU29*2+CV29*3+CW29*4+CX29*6+CY29*8</f>
        <v>0</v>
      </c>
      <c r="DA29" s="45">
        <f>CZ29+CS29+CL29</f>
        <v>8</v>
      </c>
      <c r="DB29" s="92"/>
    </row>
    <row r="30" spans="1:106" ht="35.25" customHeight="1">
      <c r="A30" s="448"/>
      <c r="B30" s="52">
        <v>3</v>
      </c>
      <c r="C30" s="62" t="s">
        <v>61</v>
      </c>
      <c r="D30" s="73" t="s">
        <v>75</v>
      </c>
      <c r="E30" s="100">
        <v>10</v>
      </c>
      <c r="F30" s="17">
        <v>2</v>
      </c>
      <c r="G30" s="5">
        <v>1</v>
      </c>
      <c r="H30" s="5">
        <v>1</v>
      </c>
      <c r="I30" s="7">
        <f t="shared" ref="I30" si="190">F30+G30+H30</f>
        <v>4</v>
      </c>
      <c r="J30" s="6">
        <f t="shared" ref="J30" si="191">F30*15</f>
        <v>30</v>
      </c>
      <c r="K30" s="6">
        <f t="shared" ref="K30" si="192">G30*12</f>
        <v>12</v>
      </c>
      <c r="L30" s="6">
        <f t="shared" ref="L30" si="193">H30*10</f>
        <v>10</v>
      </c>
      <c r="M30" s="8">
        <f t="shared" ref="M30" si="194">J30+K30+L30</f>
        <v>52</v>
      </c>
      <c r="N30" s="16"/>
      <c r="O30" s="22">
        <v>2</v>
      </c>
      <c r="P30" s="17"/>
      <c r="Q30" s="22"/>
      <c r="R30" s="16"/>
      <c r="S30" s="16"/>
      <c r="T30" s="7">
        <f t="shared" si="180"/>
        <v>4</v>
      </c>
      <c r="U30" s="16"/>
      <c r="V30" s="13">
        <v>1</v>
      </c>
      <c r="W30" s="17"/>
      <c r="X30" s="22"/>
      <c r="Y30" s="16"/>
      <c r="Z30" s="16"/>
      <c r="AA30" s="7">
        <f t="shared" si="181"/>
        <v>2</v>
      </c>
      <c r="AB30" s="16"/>
      <c r="AC30" s="22"/>
      <c r="AD30" s="16"/>
      <c r="AE30" s="22">
        <v>1</v>
      </c>
      <c r="AF30" s="16"/>
      <c r="AG30" s="12"/>
      <c r="AH30" s="18">
        <f t="shared" ref="AH30" si="195">AB30*1+AC30*2+AD30*3+AE30*4+AF30*6+AG30*8</f>
        <v>4</v>
      </c>
      <c r="AI30" s="45">
        <f t="shared" si="182"/>
        <v>10</v>
      </c>
      <c r="AJ30" s="32"/>
      <c r="AK30" s="62" t="s">
        <v>61</v>
      </c>
      <c r="AL30" s="73" t="s">
        <v>65</v>
      </c>
      <c r="AM30" s="100">
        <v>10</v>
      </c>
      <c r="AN30" s="17">
        <v>2</v>
      </c>
      <c r="AO30" s="5">
        <v>1</v>
      </c>
      <c r="AP30" s="5">
        <v>1</v>
      </c>
      <c r="AQ30" s="7">
        <f t="shared" ref="AQ30" si="196">AN30+AO30+AP30</f>
        <v>4</v>
      </c>
      <c r="AR30" s="6">
        <f t="shared" ref="AR30" si="197">AN30*15</f>
        <v>30</v>
      </c>
      <c r="AS30" s="6">
        <f t="shared" ref="AS30" si="198">AO30*12</f>
        <v>12</v>
      </c>
      <c r="AT30" s="6">
        <f t="shared" ref="AT30" si="199">AP30*10</f>
        <v>10</v>
      </c>
      <c r="AU30" s="8">
        <f t="shared" ref="AU30" si="200">AR30+AS30+AT30</f>
        <v>52</v>
      </c>
      <c r="AV30" s="16"/>
      <c r="AW30" s="22">
        <v>2</v>
      </c>
      <c r="AX30" s="17"/>
      <c r="AY30" s="22"/>
      <c r="AZ30" s="16"/>
      <c r="BA30" s="16"/>
      <c r="BB30" s="7">
        <f t="shared" si="183"/>
        <v>4</v>
      </c>
      <c r="BC30" s="16"/>
      <c r="BD30" s="13">
        <v>1</v>
      </c>
      <c r="BE30" s="17"/>
      <c r="BF30" s="22"/>
      <c r="BG30" s="16"/>
      <c r="BH30" s="16"/>
      <c r="BI30" s="7">
        <f t="shared" si="184"/>
        <v>2</v>
      </c>
      <c r="BJ30" s="16"/>
      <c r="BK30" s="22"/>
      <c r="BL30" s="16"/>
      <c r="BM30" s="22">
        <v>1</v>
      </c>
      <c r="BN30" s="16"/>
      <c r="BO30" s="12"/>
      <c r="BP30" s="276">
        <f t="shared" si="185"/>
        <v>4</v>
      </c>
      <c r="BQ30" s="45">
        <f t="shared" si="186"/>
        <v>10</v>
      </c>
      <c r="BR30" s="304"/>
      <c r="BS30" s="448"/>
      <c r="BT30" s="52">
        <v>3</v>
      </c>
      <c r="BU30" s="62" t="s">
        <v>61</v>
      </c>
      <c r="BV30" s="73" t="s">
        <v>75</v>
      </c>
      <c r="BW30" s="100">
        <v>10</v>
      </c>
      <c r="BX30" s="17">
        <v>2</v>
      </c>
      <c r="BY30" s="5">
        <v>1</v>
      </c>
      <c r="BZ30" s="5">
        <v>1</v>
      </c>
      <c r="CA30" s="7">
        <f t="shared" ref="CA30" si="201">BX30+BY30+BZ30</f>
        <v>4</v>
      </c>
      <c r="CB30" s="6">
        <f t="shared" ref="CB30" si="202">BX30*15</f>
        <v>30</v>
      </c>
      <c r="CC30" s="6">
        <f t="shared" ref="CC30" si="203">BY30*12</f>
        <v>12</v>
      </c>
      <c r="CD30" s="6">
        <f t="shared" ref="CD30" si="204">BZ30*10</f>
        <v>10</v>
      </c>
      <c r="CE30" s="8">
        <f t="shared" ref="CE30" si="205">CB30+CC30+CD30</f>
        <v>52</v>
      </c>
      <c r="CF30" s="16"/>
      <c r="CG30" s="22">
        <v>2</v>
      </c>
      <c r="CH30" s="17"/>
      <c r="CI30" s="22"/>
      <c r="CJ30" s="16"/>
      <c r="CK30" s="16"/>
      <c r="CL30" s="7">
        <f t="shared" si="187"/>
        <v>4</v>
      </c>
      <c r="CM30" s="16"/>
      <c r="CN30" s="13">
        <v>1</v>
      </c>
      <c r="CO30" s="17"/>
      <c r="CP30" s="22"/>
      <c r="CQ30" s="16"/>
      <c r="CR30" s="16"/>
      <c r="CS30" s="7">
        <f t="shared" si="188"/>
        <v>2</v>
      </c>
      <c r="CT30" s="16"/>
      <c r="CU30" s="22"/>
      <c r="CV30" s="16"/>
      <c r="CW30" s="22">
        <v>1</v>
      </c>
      <c r="CX30" s="16"/>
      <c r="CY30" s="12"/>
      <c r="CZ30" s="276">
        <f t="shared" ref="CZ30" si="206">CT30*1+CU30*2+CV30*3+CW30*4+CX30*6+CY30*8</f>
        <v>4</v>
      </c>
      <c r="DA30" s="45">
        <f t="shared" ref="DA30" si="207">CZ30+CS30+CL30</f>
        <v>10</v>
      </c>
      <c r="DB30" s="92"/>
    </row>
    <row r="31" spans="1:106" ht="15" customHeight="1">
      <c r="A31" s="92"/>
      <c r="B31" s="54"/>
      <c r="C31" s="44" t="s">
        <v>14</v>
      </c>
      <c r="D31" s="86"/>
      <c r="E31" s="64">
        <f t="shared" ref="E31:AI31" si="208">SUM(E28:E30)</f>
        <v>26</v>
      </c>
      <c r="F31" s="64">
        <f t="shared" si="208"/>
        <v>6</v>
      </c>
      <c r="G31" s="64">
        <f t="shared" si="208"/>
        <v>1</v>
      </c>
      <c r="H31" s="64">
        <f t="shared" si="208"/>
        <v>1</v>
      </c>
      <c r="I31" s="64">
        <f t="shared" si="208"/>
        <v>8</v>
      </c>
      <c r="J31" s="64">
        <f t="shared" si="208"/>
        <v>90</v>
      </c>
      <c r="K31" s="64">
        <f t="shared" si="208"/>
        <v>12</v>
      </c>
      <c r="L31" s="64">
        <f t="shared" si="208"/>
        <v>10</v>
      </c>
      <c r="M31" s="64">
        <f t="shared" si="208"/>
        <v>112</v>
      </c>
      <c r="N31" s="64">
        <f t="shared" si="208"/>
        <v>0</v>
      </c>
      <c r="O31" s="64">
        <f t="shared" si="208"/>
        <v>2</v>
      </c>
      <c r="P31" s="64">
        <f t="shared" si="208"/>
        <v>0</v>
      </c>
      <c r="Q31" s="64">
        <f t="shared" si="208"/>
        <v>4</v>
      </c>
      <c r="R31" s="64">
        <f t="shared" si="208"/>
        <v>0</v>
      </c>
      <c r="S31" s="64">
        <f t="shared" si="208"/>
        <v>0</v>
      </c>
      <c r="T31" s="64">
        <f t="shared" si="208"/>
        <v>20</v>
      </c>
      <c r="U31" s="64">
        <f t="shared" si="208"/>
        <v>0</v>
      </c>
      <c r="V31" s="64">
        <f t="shared" si="208"/>
        <v>1</v>
      </c>
      <c r="W31" s="64">
        <f t="shared" si="208"/>
        <v>0</v>
      </c>
      <c r="X31" s="64">
        <f t="shared" si="208"/>
        <v>0</v>
      </c>
      <c r="Y31" s="64">
        <f t="shared" si="208"/>
        <v>0</v>
      </c>
      <c r="Z31" s="64">
        <f t="shared" si="208"/>
        <v>0</v>
      </c>
      <c r="AA31" s="64">
        <f t="shared" si="208"/>
        <v>2</v>
      </c>
      <c r="AB31" s="64">
        <f t="shared" si="208"/>
        <v>0</v>
      </c>
      <c r="AC31" s="64">
        <f t="shared" si="208"/>
        <v>0</v>
      </c>
      <c r="AD31" s="64">
        <f t="shared" si="208"/>
        <v>0</v>
      </c>
      <c r="AE31" s="64">
        <f t="shared" si="208"/>
        <v>1</v>
      </c>
      <c r="AF31" s="64">
        <f t="shared" si="208"/>
        <v>0</v>
      </c>
      <c r="AG31" s="64">
        <f t="shared" si="208"/>
        <v>0</v>
      </c>
      <c r="AH31" s="64">
        <f t="shared" si="208"/>
        <v>4</v>
      </c>
      <c r="AI31" s="64">
        <f t="shared" si="208"/>
        <v>26</v>
      </c>
      <c r="AJ31" s="187"/>
      <c r="AK31" s="44" t="s">
        <v>14</v>
      </c>
      <c r="AL31" s="86"/>
      <c r="AM31" s="64">
        <f t="shared" ref="AM31:BQ31" si="209">SUM(AM28:AM30)</f>
        <v>26</v>
      </c>
      <c r="AN31" s="64">
        <f t="shared" si="209"/>
        <v>6</v>
      </c>
      <c r="AO31" s="64">
        <f t="shared" si="209"/>
        <v>1</v>
      </c>
      <c r="AP31" s="64">
        <f t="shared" si="209"/>
        <v>1</v>
      </c>
      <c r="AQ31" s="64">
        <f t="shared" si="209"/>
        <v>8</v>
      </c>
      <c r="AR31" s="64">
        <f t="shared" si="209"/>
        <v>90</v>
      </c>
      <c r="AS31" s="64">
        <f t="shared" si="209"/>
        <v>12</v>
      </c>
      <c r="AT31" s="64">
        <f t="shared" si="209"/>
        <v>10</v>
      </c>
      <c r="AU31" s="64">
        <f t="shared" si="209"/>
        <v>112</v>
      </c>
      <c r="AV31" s="64">
        <f t="shared" si="209"/>
        <v>0</v>
      </c>
      <c r="AW31" s="64">
        <f t="shared" si="209"/>
        <v>2</v>
      </c>
      <c r="AX31" s="64">
        <f t="shared" si="209"/>
        <v>0</v>
      </c>
      <c r="AY31" s="64">
        <f t="shared" si="209"/>
        <v>4</v>
      </c>
      <c r="AZ31" s="64">
        <f t="shared" si="209"/>
        <v>0</v>
      </c>
      <c r="BA31" s="64">
        <f t="shared" si="209"/>
        <v>0</v>
      </c>
      <c r="BB31" s="64">
        <f t="shared" si="209"/>
        <v>20</v>
      </c>
      <c r="BC31" s="64">
        <f t="shared" si="209"/>
        <v>0</v>
      </c>
      <c r="BD31" s="64">
        <f t="shared" si="209"/>
        <v>1</v>
      </c>
      <c r="BE31" s="64">
        <f t="shared" si="209"/>
        <v>0</v>
      </c>
      <c r="BF31" s="64">
        <f t="shared" si="209"/>
        <v>0</v>
      </c>
      <c r="BG31" s="64">
        <f t="shared" si="209"/>
        <v>0</v>
      </c>
      <c r="BH31" s="64">
        <f t="shared" si="209"/>
        <v>0</v>
      </c>
      <c r="BI31" s="64">
        <f t="shared" si="209"/>
        <v>2</v>
      </c>
      <c r="BJ31" s="64">
        <f t="shared" si="209"/>
        <v>0</v>
      </c>
      <c r="BK31" s="64">
        <f t="shared" si="209"/>
        <v>0</v>
      </c>
      <c r="BL31" s="64">
        <f t="shared" si="209"/>
        <v>0</v>
      </c>
      <c r="BM31" s="64">
        <f t="shared" si="209"/>
        <v>1</v>
      </c>
      <c r="BN31" s="64">
        <f t="shared" si="209"/>
        <v>0</v>
      </c>
      <c r="BO31" s="64">
        <f t="shared" si="209"/>
        <v>0</v>
      </c>
      <c r="BP31" s="161">
        <f t="shared" si="209"/>
        <v>4</v>
      </c>
      <c r="BQ31" s="64">
        <f t="shared" si="209"/>
        <v>26</v>
      </c>
      <c r="BR31" s="304"/>
      <c r="BS31" s="92"/>
      <c r="BT31" s="54"/>
      <c r="BU31" s="44" t="s">
        <v>14</v>
      </c>
      <c r="BV31" s="86"/>
      <c r="BW31" s="64">
        <f t="shared" ref="BW31" si="210">SUM(BW28:BW30)</f>
        <v>26</v>
      </c>
      <c r="BX31" s="64">
        <f t="shared" ref="BX31" si="211">SUM(BX28:BX30)</f>
        <v>6</v>
      </c>
      <c r="BY31" s="64">
        <f t="shared" ref="BY31" si="212">SUM(BY28:BY30)</f>
        <v>1</v>
      </c>
      <c r="BZ31" s="64">
        <f t="shared" ref="BZ31" si="213">SUM(BZ28:BZ30)</f>
        <v>1</v>
      </c>
      <c r="CA31" s="64">
        <f t="shared" ref="CA31" si="214">SUM(CA28:CA30)</f>
        <v>8</v>
      </c>
      <c r="CB31" s="64">
        <f t="shared" ref="CB31" si="215">SUM(CB28:CB30)</f>
        <v>90</v>
      </c>
      <c r="CC31" s="64">
        <f t="shared" ref="CC31" si="216">SUM(CC28:CC30)</f>
        <v>12</v>
      </c>
      <c r="CD31" s="64">
        <f t="shared" ref="CD31" si="217">SUM(CD28:CD30)</f>
        <v>10</v>
      </c>
      <c r="CE31" s="64">
        <f t="shared" ref="CE31" si="218">SUM(CE28:CE30)</f>
        <v>112</v>
      </c>
      <c r="CF31" s="64">
        <f t="shared" ref="CF31" si="219">SUM(CF28:CF30)</f>
        <v>0</v>
      </c>
      <c r="CG31" s="64">
        <f t="shared" ref="CG31" si="220">SUM(CG28:CG30)</f>
        <v>2</v>
      </c>
      <c r="CH31" s="64">
        <f t="shared" ref="CH31" si="221">SUM(CH28:CH30)</f>
        <v>0</v>
      </c>
      <c r="CI31" s="64">
        <f t="shared" ref="CI31" si="222">SUM(CI28:CI30)</f>
        <v>4</v>
      </c>
      <c r="CJ31" s="64">
        <f t="shared" ref="CJ31" si="223">SUM(CJ28:CJ30)</f>
        <v>0</v>
      </c>
      <c r="CK31" s="64">
        <f t="shared" ref="CK31" si="224">SUM(CK28:CK30)</f>
        <v>0</v>
      </c>
      <c r="CL31" s="64">
        <f t="shared" ref="CL31" si="225">SUM(CL28:CL30)</f>
        <v>20</v>
      </c>
      <c r="CM31" s="64">
        <f t="shared" ref="CM31" si="226">SUM(CM28:CM30)</f>
        <v>0</v>
      </c>
      <c r="CN31" s="64">
        <f t="shared" ref="CN31" si="227">SUM(CN28:CN30)</f>
        <v>1</v>
      </c>
      <c r="CO31" s="64">
        <f t="shared" ref="CO31" si="228">SUM(CO28:CO30)</f>
        <v>0</v>
      </c>
      <c r="CP31" s="64">
        <f t="shared" ref="CP31" si="229">SUM(CP28:CP30)</f>
        <v>0</v>
      </c>
      <c r="CQ31" s="64">
        <f t="shared" ref="CQ31" si="230">SUM(CQ28:CQ30)</f>
        <v>0</v>
      </c>
      <c r="CR31" s="64">
        <f t="shared" ref="CR31" si="231">SUM(CR28:CR30)</f>
        <v>0</v>
      </c>
      <c r="CS31" s="64">
        <f t="shared" ref="CS31" si="232">SUM(CS28:CS30)</f>
        <v>2</v>
      </c>
      <c r="CT31" s="64">
        <f t="shared" ref="CT31" si="233">SUM(CT28:CT30)</f>
        <v>0</v>
      </c>
      <c r="CU31" s="64">
        <f t="shared" ref="CU31" si="234">SUM(CU28:CU30)</f>
        <v>0</v>
      </c>
      <c r="CV31" s="64">
        <f t="shared" ref="CV31" si="235">SUM(CV28:CV30)</f>
        <v>0</v>
      </c>
      <c r="CW31" s="64">
        <f t="shared" ref="CW31" si="236">SUM(CW28:CW30)</f>
        <v>1</v>
      </c>
      <c r="CX31" s="64">
        <f t="shared" ref="CX31" si="237">SUM(CX28:CX30)</f>
        <v>0</v>
      </c>
      <c r="CY31" s="64">
        <f t="shared" ref="CY31" si="238">SUM(CY28:CY30)</f>
        <v>0</v>
      </c>
      <c r="CZ31" s="161">
        <f t="shared" ref="CZ31" si="239">SUM(CZ28:CZ30)</f>
        <v>4</v>
      </c>
      <c r="DA31" s="64">
        <f t="shared" ref="DA31" si="240">SUM(DA28:DA30)</f>
        <v>26</v>
      </c>
      <c r="DB31" s="92"/>
    </row>
    <row r="32" spans="1:106" ht="36" customHeight="1">
      <c r="A32" s="92"/>
      <c r="B32" s="54"/>
      <c r="C32" s="103" t="s">
        <v>30</v>
      </c>
      <c r="D32" s="86"/>
      <c r="E32" s="64"/>
      <c r="F32" s="11"/>
      <c r="G32" s="11"/>
      <c r="H32" s="11"/>
      <c r="I32" s="15"/>
      <c r="J32" s="11"/>
      <c r="K32" s="11"/>
      <c r="L32" s="11"/>
      <c r="M32" s="15"/>
      <c r="N32" s="27">
        <f t="shared" ref="N32:S32" si="241">N31*N27*15*16</f>
        <v>0</v>
      </c>
      <c r="O32" s="27">
        <f t="shared" si="241"/>
        <v>960</v>
      </c>
      <c r="P32" s="27">
        <f t="shared" si="241"/>
        <v>0</v>
      </c>
      <c r="Q32" s="27">
        <f t="shared" si="241"/>
        <v>3840</v>
      </c>
      <c r="R32" s="27">
        <f t="shared" si="241"/>
        <v>0</v>
      </c>
      <c r="S32" s="27">
        <f t="shared" si="241"/>
        <v>0</v>
      </c>
      <c r="T32" s="28">
        <f>SUM(N32:S32)</f>
        <v>4800</v>
      </c>
      <c r="U32" s="27">
        <f t="shared" ref="U32:Z32" si="242">U31*U27*12*16</f>
        <v>0</v>
      </c>
      <c r="V32" s="27">
        <f t="shared" si="242"/>
        <v>384</v>
      </c>
      <c r="W32" s="27">
        <f t="shared" si="242"/>
        <v>0</v>
      </c>
      <c r="X32" s="27">
        <f t="shared" si="242"/>
        <v>0</v>
      </c>
      <c r="Y32" s="27">
        <f t="shared" si="242"/>
        <v>0</v>
      </c>
      <c r="Z32" s="27">
        <f t="shared" si="242"/>
        <v>0</v>
      </c>
      <c r="AA32" s="28">
        <f>SUM(U32:Z32)</f>
        <v>384</v>
      </c>
      <c r="AB32" s="27">
        <f t="shared" ref="AB32:AG32" si="243">AB31*AB27*10*16</f>
        <v>0</v>
      </c>
      <c r="AC32" s="27">
        <f t="shared" si="243"/>
        <v>0</v>
      </c>
      <c r="AD32" s="27">
        <f t="shared" si="243"/>
        <v>0</v>
      </c>
      <c r="AE32" s="27">
        <f t="shared" si="243"/>
        <v>640</v>
      </c>
      <c r="AF32" s="27">
        <f t="shared" si="243"/>
        <v>0</v>
      </c>
      <c r="AG32" s="27">
        <f t="shared" si="243"/>
        <v>0</v>
      </c>
      <c r="AH32" s="28">
        <f>SUM(AB32:AG32)</f>
        <v>640</v>
      </c>
      <c r="AI32" s="34">
        <f>AH32+AA32+T32</f>
        <v>5824</v>
      </c>
      <c r="AJ32" s="59"/>
      <c r="AK32" s="103" t="s">
        <v>30</v>
      </c>
      <c r="AL32" s="86"/>
      <c r="AM32" s="64"/>
      <c r="AN32" s="11"/>
      <c r="AO32" s="11"/>
      <c r="AP32" s="11"/>
      <c r="AQ32" s="15"/>
      <c r="AR32" s="11"/>
      <c r="AS32" s="11"/>
      <c r="AT32" s="11"/>
      <c r="AU32" s="15"/>
      <c r="AV32" s="27">
        <f t="shared" ref="AV32:BA32" si="244">AV31*AV27*15*20</f>
        <v>0</v>
      </c>
      <c r="AW32" s="27">
        <f t="shared" si="244"/>
        <v>1200</v>
      </c>
      <c r="AX32" s="27">
        <f t="shared" si="244"/>
        <v>0</v>
      </c>
      <c r="AY32" s="27">
        <f t="shared" si="244"/>
        <v>4800</v>
      </c>
      <c r="AZ32" s="27">
        <f t="shared" si="244"/>
        <v>0</v>
      </c>
      <c r="BA32" s="27">
        <f t="shared" si="244"/>
        <v>0</v>
      </c>
      <c r="BB32" s="29">
        <f>SUM(AV32:BA32)</f>
        <v>6000</v>
      </c>
      <c r="BC32" s="27">
        <f t="shared" ref="BC32:BH32" si="245">BC31*BC27*12*20</f>
        <v>0</v>
      </c>
      <c r="BD32" s="27">
        <f t="shared" si="245"/>
        <v>480</v>
      </c>
      <c r="BE32" s="27">
        <f t="shared" si="245"/>
        <v>0</v>
      </c>
      <c r="BF32" s="27">
        <f t="shared" si="245"/>
        <v>0</v>
      </c>
      <c r="BG32" s="27">
        <f t="shared" si="245"/>
        <v>0</v>
      </c>
      <c r="BH32" s="27">
        <f t="shared" si="245"/>
        <v>0</v>
      </c>
      <c r="BI32" s="29">
        <f>SUM(BC32:BH32)</f>
        <v>480</v>
      </c>
      <c r="BJ32" s="27">
        <f t="shared" ref="BJ32:BO32" si="246">BJ31*BJ27*10*20</f>
        <v>0</v>
      </c>
      <c r="BK32" s="27">
        <f t="shared" si="246"/>
        <v>0</v>
      </c>
      <c r="BL32" s="27">
        <f t="shared" si="246"/>
        <v>0</v>
      </c>
      <c r="BM32" s="27">
        <f t="shared" si="246"/>
        <v>800</v>
      </c>
      <c r="BN32" s="27">
        <f t="shared" si="246"/>
        <v>0</v>
      </c>
      <c r="BO32" s="27">
        <f t="shared" si="246"/>
        <v>0</v>
      </c>
      <c r="BP32" s="245">
        <f>SUM(BJ32:BO32)</f>
        <v>800</v>
      </c>
      <c r="BQ32" s="34">
        <f>BP32+BI32+BB32</f>
        <v>7280</v>
      </c>
      <c r="BR32" s="304">
        <v>0</v>
      </c>
      <c r="BS32" s="92"/>
      <c r="BT32" s="54"/>
      <c r="BU32" s="103" t="s">
        <v>30</v>
      </c>
      <c r="BV32" s="86"/>
      <c r="BW32" s="64"/>
      <c r="BX32" s="11"/>
      <c r="BY32" s="11"/>
      <c r="BZ32" s="11"/>
      <c r="CA32" s="15"/>
      <c r="CB32" s="11"/>
      <c r="CC32" s="11"/>
      <c r="CD32" s="11"/>
      <c r="CE32" s="15"/>
      <c r="CF32" s="27">
        <f t="shared" ref="CF32" si="247">CF31*CF27*15*16</f>
        <v>0</v>
      </c>
      <c r="CG32" s="27">
        <f t="shared" ref="CG32" si="248">CG31*CG27*15*16</f>
        <v>960</v>
      </c>
      <c r="CH32" s="27">
        <f t="shared" ref="CH32" si="249">CH31*CH27*15*16</f>
        <v>0</v>
      </c>
      <c r="CI32" s="27">
        <f t="shared" ref="CI32" si="250">CI31*CI27*15*16</f>
        <v>3840</v>
      </c>
      <c r="CJ32" s="27">
        <f t="shared" ref="CJ32" si="251">CJ31*CJ27*15*16</f>
        <v>0</v>
      </c>
      <c r="CK32" s="27">
        <f t="shared" ref="CK32" si="252">CK31*CK27*15*16</f>
        <v>0</v>
      </c>
      <c r="CL32" s="28">
        <f>SUM(CF32:CK32)</f>
        <v>4800</v>
      </c>
      <c r="CM32" s="27">
        <f t="shared" ref="CM32" si="253">CM31*CM27*12*16</f>
        <v>0</v>
      </c>
      <c r="CN32" s="27">
        <f t="shared" ref="CN32" si="254">CN31*CN27*12*16</f>
        <v>384</v>
      </c>
      <c r="CO32" s="27">
        <f t="shared" ref="CO32" si="255">CO31*CO27*12*16</f>
        <v>0</v>
      </c>
      <c r="CP32" s="27">
        <f t="shared" ref="CP32" si="256">CP31*CP27*12*16</f>
        <v>0</v>
      </c>
      <c r="CQ32" s="27">
        <f t="shared" ref="CQ32" si="257">CQ31*CQ27*12*16</f>
        <v>0</v>
      </c>
      <c r="CR32" s="27">
        <f t="shared" ref="CR32" si="258">CR31*CR27*12*16</f>
        <v>0</v>
      </c>
      <c r="CS32" s="28">
        <f>SUM(CM32:CR32)</f>
        <v>384</v>
      </c>
      <c r="CT32" s="27">
        <f t="shared" ref="CT32" si="259">CT31*CT27*10*16</f>
        <v>0</v>
      </c>
      <c r="CU32" s="27">
        <f t="shared" ref="CU32" si="260">CU31*CU27*10*16</f>
        <v>0</v>
      </c>
      <c r="CV32" s="27">
        <f t="shared" ref="CV32" si="261">CV31*CV27*10*16</f>
        <v>0</v>
      </c>
      <c r="CW32" s="27">
        <f t="shared" ref="CW32" si="262">CW31*CW27*10*16</f>
        <v>640</v>
      </c>
      <c r="CX32" s="27">
        <f t="shared" ref="CX32" si="263">CX31*CX27*10*16</f>
        <v>0</v>
      </c>
      <c r="CY32" s="27">
        <f t="shared" ref="CY32" si="264">CY31*CY27*10*16</f>
        <v>0</v>
      </c>
      <c r="CZ32" s="314">
        <f>SUM(CT32:CY32)</f>
        <v>640</v>
      </c>
      <c r="DA32" s="34">
        <f>CZ32+CS32+CL32</f>
        <v>5824</v>
      </c>
      <c r="DB32" s="437">
        <f>BQ32+BR32+DA32</f>
        <v>13104</v>
      </c>
    </row>
    <row r="33" spans="1:106" s="108" customFormat="1" ht="15" customHeight="1">
      <c r="A33" s="93"/>
      <c r="B33" s="104"/>
      <c r="C33" s="104"/>
      <c r="D33" s="104"/>
      <c r="E33" s="167"/>
      <c r="F33" s="104"/>
      <c r="G33" s="104"/>
      <c r="H33" s="104"/>
      <c r="I33" s="104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6"/>
      <c r="AJ33" s="105"/>
      <c r="AK33" s="104"/>
      <c r="AL33" s="104"/>
      <c r="AM33" s="167"/>
      <c r="AN33" s="104"/>
      <c r="AO33" s="104"/>
      <c r="AP33" s="104"/>
      <c r="AQ33" s="104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26"/>
      <c r="BR33" s="310"/>
      <c r="BS33" s="244"/>
      <c r="BT33" s="104"/>
      <c r="BU33" s="104"/>
      <c r="BV33" s="104"/>
      <c r="BW33" s="167"/>
      <c r="BX33" s="104"/>
      <c r="BY33" s="104"/>
      <c r="BZ33" s="104"/>
      <c r="CA33" s="104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26"/>
      <c r="DB33" s="244"/>
    </row>
    <row r="34" spans="1:106" ht="32.25" customHeight="1">
      <c r="A34" s="447" t="s">
        <v>26</v>
      </c>
      <c r="B34" s="449" t="s">
        <v>32</v>
      </c>
      <c r="C34" s="451" t="s">
        <v>1</v>
      </c>
      <c r="D34" s="26" t="s">
        <v>15</v>
      </c>
      <c r="E34" s="63"/>
      <c r="F34" s="442" t="s">
        <v>2</v>
      </c>
      <c r="G34" s="443"/>
      <c r="H34" s="443"/>
      <c r="I34" s="452" t="s">
        <v>3</v>
      </c>
      <c r="J34" s="442" t="s">
        <v>4</v>
      </c>
      <c r="K34" s="443"/>
      <c r="L34" s="443"/>
      <c r="M34" s="452" t="s">
        <v>5</v>
      </c>
      <c r="N34" s="442" t="s">
        <v>6</v>
      </c>
      <c r="O34" s="443"/>
      <c r="P34" s="443"/>
      <c r="Q34" s="443"/>
      <c r="R34" s="443"/>
      <c r="S34" s="443"/>
      <c r="T34" s="443"/>
      <c r="U34" s="442" t="s">
        <v>6</v>
      </c>
      <c r="V34" s="443"/>
      <c r="W34" s="443"/>
      <c r="X34" s="443"/>
      <c r="Y34" s="443"/>
      <c r="Z34" s="443"/>
      <c r="AA34" s="443"/>
      <c r="AB34" s="442" t="s">
        <v>7</v>
      </c>
      <c r="AC34" s="443"/>
      <c r="AD34" s="443"/>
      <c r="AE34" s="443"/>
      <c r="AF34" s="443"/>
      <c r="AG34" s="443"/>
      <c r="AH34" s="443"/>
      <c r="AI34" s="445" t="s">
        <v>8</v>
      </c>
      <c r="AJ34" s="321"/>
      <c r="AK34" s="451" t="s">
        <v>1</v>
      </c>
      <c r="AL34" s="26" t="s">
        <v>15</v>
      </c>
      <c r="AM34" s="63"/>
      <c r="AN34" s="442" t="s">
        <v>2</v>
      </c>
      <c r="AO34" s="443"/>
      <c r="AP34" s="443"/>
      <c r="AQ34" s="452" t="s">
        <v>3</v>
      </c>
      <c r="AR34" s="442" t="s">
        <v>4</v>
      </c>
      <c r="AS34" s="443"/>
      <c r="AT34" s="443"/>
      <c r="AU34" s="452" t="s">
        <v>5</v>
      </c>
      <c r="AV34" s="442" t="s">
        <v>6</v>
      </c>
      <c r="AW34" s="443"/>
      <c r="AX34" s="443"/>
      <c r="AY34" s="443"/>
      <c r="AZ34" s="443"/>
      <c r="BA34" s="443"/>
      <c r="BB34" s="443"/>
      <c r="BC34" s="442" t="s">
        <v>6</v>
      </c>
      <c r="BD34" s="443"/>
      <c r="BE34" s="443"/>
      <c r="BF34" s="443"/>
      <c r="BG34" s="443"/>
      <c r="BH34" s="443"/>
      <c r="BI34" s="443"/>
      <c r="BJ34" s="442" t="s">
        <v>7</v>
      </c>
      <c r="BK34" s="443"/>
      <c r="BL34" s="443"/>
      <c r="BM34" s="443"/>
      <c r="BN34" s="443"/>
      <c r="BO34" s="443"/>
      <c r="BP34" s="444"/>
      <c r="BQ34" s="445" t="s">
        <v>8</v>
      </c>
      <c r="BR34" s="304"/>
      <c r="BS34" s="447" t="s">
        <v>26</v>
      </c>
      <c r="BT34" s="449" t="s">
        <v>32</v>
      </c>
      <c r="BU34" s="451" t="s">
        <v>1</v>
      </c>
      <c r="BV34" s="26" t="s">
        <v>15</v>
      </c>
      <c r="BW34" s="63"/>
      <c r="BX34" s="442" t="s">
        <v>2</v>
      </c>
      <c r="BY34" s="443"/>
      <c r="BZ34" s="443"/>
      <c r="CA34" s="452" t="s">
        <v>3</v>
      </c>
      <c r="CB34" s="442" t="s">
        <v>4</v>
      </c>
      <c r="CC34" s="443"/>
      <c r="CD34" s="443"/>
      <c r="CE34" s="452" t="s">
        <v>5</v>
      </c>
      <c r="CF34" s="442" t="s">
        <v>6</v>
      </c>
      <c r="CG34" s="443"/>
      <c r="CH34" s="443"/>
      <c r="CI34" s="443"/>
      <c r="CJ34" s="443"/>
      <c r="CK34" s="443"/>
      <c r="CL34" s="443"/>
      <c r="CM34" s="442" t="s">
        <v>6</v>
      </c>
      <c r="CN34" s="443"/>
      <c r="CO34" s="443"/>
      <c r="CP34" s="443"/>
      <c r="CQ34" s="443"/>
      <c r="CR34" s="443"/>
      <c r="CS34" s="443"/>
      <c r="CT34" s="442" t="s">
        <v>7</v>
      </c>
      <c r="CU34" s="443"/>
      <c r="CV34" s="443"/>
      <c r="CW34" s="443"/>
      <c r="CX34" s="443"/>
      <c r="CY34" s="443"/>
      <c r="CZ34" s="444"/>
      <c r="DA34" s="445" t="s">
        <v>8</v>
      </c>
      <c r="DB34" s="92"/>
    </row>
    <row r="35" spans="1:106" ht="15" customHeight="1">
      <c r="A35" s="448"/>
      <c r="B35" s="450"/>
      <c r="C35" s="443"/>
      <c r="D35" s="244"/>
      <c r="E35" s="94" t="s">
        <v>23</v>
      </c>
      <c r="F35" s="82" t="s">
        <v>9</v>
      </c>
      <c r="G35" s="82" t="s">
        <v>10</v>
      </c>
      <c r="H35" s="82" t="s">
        <v>11</v>
      </c>
      <c r="I35" s="443"/>
      <c r="J35" s="82" t="s">
        <v>9</v>
      </c>
      <c r="K35" s="82" t="s">
        <v>10</v>
      </c>
      <c r="L35" s="82" t="s">
        <v>11</v>
      </c>
      <c r="M35" s="443"/>
      <c r="N35" s="14">
        <v>1</v>
      </c>
      <c r="O35" s="14">
        <v>2</v>
      </c>
      <c r="P35" s="14">
        <v>3</v>
      </c>
      <c r="Q35" s="14">
        <v>4</v>
      </c>
      <c r="R35" s="14">
        <v>6</v>
      </c>
      <c r="S35" s="14">
        <v>8</v>
      </c>
      <c r="T35" s="83" t="s">
        <v>12</v>
      </c>
      <c r="U35" s="14">
        <v>1</v>
      </c>
      <c r="V35" s="14">
        <v>2</v>
      </c>
      <c r="W35" s="14">
        <v>3</v>
      </c>
      <c r="X35" s="14">
        <v>4</v>
      </c>
      <c r="Y35" s="14">
        <v>6</v>
      </c>
      <c r="Z35" s="14">
        <v>8</v>
      </c>
      <c r="AA35" s="83" t="s">
        <v>12</v>
      </c>
      <c r="AB35" s="14">
        <v>1</v>
      </c>
      <c r="AC35" s="14">
        <v>2</v>
      </c>
      <c r="AD35" s="14">
        <v>3</v>
      </c>
      <c r="AE35" s="14">
        <v>4</v>
      </c>
      <c r="AF35" s="14">
        <v>6</v>
      </c>
      <c r="AG35" s="14">
        <v>8</v>
      </c>
      <c r="AH35" s="83" t="s">
        <v>13</v>
      </c>
      <c r="AI35" s="446"/>
      <c r="AJ35" s="244"/>
      <c r="AK35" s="443"/>
      <c r="AL35" s="244"/>
      <c r="AM35" s="94" t="s">
        <v>23</v>
      </c>
      <c r="AN35" s="224" t="s">
        <v>9</v>
      </c>
      <c r="AO35" s="224" t="s">
        <v>10</v>
      </c>
      <c r="AP35" s="224" t="s">
        <v>11</v>
      </c>
      <c r="AQ35" s="443"/>
      <c r="AR35" s="224" t="s">
        <v>9</v>
      </c>
      <c r="AS35" s="224" t="s">
        <v>10</v>
      </c>
      <c r="AT35" s="224" t="s">
        <v>11</v>
      </c>
      <c r="AU35" s="443"/>
      <c r="AV35" s="14">
        <v>1</v>
      </c>
      <c r="AW35" s="14">
        <v>2</v>
      </c>
      <c r="AX35" s="14">
        <v>3</v>
      </c>
      <c r="AY35" s="14">
        <v>4</v>
      </c>
      <c r="AZ35" s="14">
        <v>6</v>
      </c>
      <c r="BA35" s="14">
        <v>8</v>
      </c>
      <c r="BB35" s="225" t="s">
        <v>12</v>
      </c>
      <c r="BC35" s="14">
        <v>1</v>
      </c>
      <c r="BD35" s="14">
        <v>2</v>
      </c>
      <c r="BE35" s="14">
        <v>3</v>
      </c>
      <c r="BF35" s="14">
        <v>4</v>
      </c>
      <c r="BG35" s="14">
        <v>6</v>
      </c>
      <c r="BH35" s="14">
        <v>8</v>
      </c>
      <c r="BI35" s="225" t="s">
        <v>12</v>
      </c>
      <c r="BJ35" s="14">
        <v>1</v>
      </c>
      <c r="BK35" s="14">
        <v>2</v>
      </c>
      <c r="BL35" s="14">
        <v>3</v>
      </c>
      <c r="BM35" s="14">
        <v>4</v>
      </c>
      <c r="BN35" s="14">
        <v>6</v>
      </c>
      <c r="BO35" s="14">
        <v>8</v>
      </c>
      <c r="BP35" s="275" t="s">
        <v>13</v>
      </c>
      <c r="BQ35" s="446"/>
      <c r="BR35" s="304"/>
      <c r="BS35" s="448"/>
      <c r="BT35" s="450"/>
      <c r="BU35" s="443"/>
      <c r="BV35" s="244"/>
      <c r="BW35" s="94" t="s">
        <v>23</v>
      </c>
      <c r="BX35" s="263" t="s">
        <v>9</v>
      </c>
      <c r="BY35" s="263" t="s">
        <v>10</v>
      </c>
      <c r="BZ35" s="263" t="s">
        <v>11</v>
      </c>
      <c r="CA35" s="443"/>
      <c r="CB35" s="263" t="s">
        <v>9</v>
      </c>
      <c r="CC35" s="263" t="s">
        <v>10</v>
      </c>
      <c r="CD35" s="263" t="s">
        <v>11</v>
      </c>
      <c r="CE35" s="443"/>
      <c r="CF35" s="14">
        <v>1</v>
      </c>
      <c r="CG35" s="14">
        <v>2</v>
      </c>
      <c r="CH35" s="14">
        <v>3</v>
      </c>
      <c r="CI35" s="14">
        <v>4</v>
      </c>
      <c r="CJ35" s="14">
        <v>6</v>
      </c>
      <c r="CK35" s="14">
        <v>8</v>
      </c>
      <c r="CL35" s="264" t="s">
        <v>12</v>
      </c>
      <c r="CM35" s="14">
        <v>1</v>
      </c>
      <c r="CN35" s="14">
        <v>2</v>
      </c>
      <c r="CO35" s="14">
        <v>3</v>
      </c>
      <c r="CP35" s="14">
        <v>4</v>
      </c>
      <c r="CQ35" s="14">
        <v>6</v>
      </c>
      <c r="CR35" s="14">
        <v>8</v>
      </c>
      <c r="CS35" s="264" t="s">
        <v>12</v>
      </c>
      <c r="CT35" s="14">
        <v>1</v>
      </c>
      <c r="CU35" s="14">
        <v>2</v>
      </c>
      <c r="CV35" s="14">
        <v>3</v>
      </c>
      <c r="CW35" s="14">
        <v>4</v>
      </c>
      <c r="CX35" s="14">
        <v>6</v>
      </c>
      <c r="CY35" s="14">
        <v>8</v>
      </c>
      <c r="CZ35" s="275" t="s">
        <v>13</v>
      </c>
      <c r="DA35" s="446"/>
      <c r="DB35" s="92"/>
    </row>
    <row r="36" spans="1:106" ht="15" customHeight="1">
      <c r="A36" s="448"/>
      <c r="B36" s="52">
        <v>1</v>
      </c>
      <c r="C36" s="62" t="s">
        <v>59</v>
      </c>
      <c r="D36" s="85" t="s">
        <v>53</v>
      </c>
      <c r="E36" s="100">
        <v>6</v>
      </c>
      <c r="F36" s="5">
        <v>1</v>
      </c>
      <c r="G36" s="5"/>
      <c r="H36" s="6"/>
      <c r="I36" s="7">
        <f>F36+G36+H36</f>
        <v>1</v>
      </c>
      <c r="J36" s="6">
        <f>F36*15</f>
        <v>15</v>
      </c>
      <c r="K36" s="6">
        <f>G36*12</f>
        <v>0</v>
      </c>
      <c r="L36" s="6">
        <f>H36*10</f>
        <v>0</v>
      </c>
      <c r="M36" s="8">
        <f>J36+K36+L36</f>
        <v>15</v>
      </c>
      <c r="N36" s="6"/>
      <c r="O36" s="13"/>
      <c r="P36" s="13"/>
      <c r="Q36" s="13"/>
      <c r="R36" s="13">
        <v>1</v>
      </c>
      <c r="S36" s="13"/>
      <c r="T36" s="7">
        <f>N36*1+O36*2+P36*3+Q36*4+R36*6+S36*8</f>
        <v>6</v>
      </c>
      <c r="U36" s="6"/>
      <c r="V36" s="6"/>
      <c r="W36" s="6"/>
      <c r="X36" s="5"/>
      <c r="Y36" s="6"/>
      <c r="Z36" s="6"/>
      <c r="AA36" s="7">
        <f>U36*1+V36*2+W36*3+X36*4+Y36*6+Z36*8</f>
        <v>0</v>
      </c>
      <c r="AB36" s="12"/>
      <c r="AC36" s="12"/>
      <c r="AD36" s="12"/>
      <c r="AE36" s="12"/>
      <c r="AF36" s="12"/>
      <c r="AG36" s="12"/>
      <c r="AH36" s="18">
        <f>AB36*1+AC36*2+AD36*3+AE36*4+AF36*6+AG36*8</f>
        <v>0</v>
      </c>
      <c r="AI36" s="45">
        <f>AH36+AA36+T36</f>
        <v>6</v>
      </c>
      <c r="AJ36" s="32"/>
      <c r="AK36" s="62" t="s">
        <v>59</v>
      </c>
      <c r="AL36" s="85" t="s">
        <v>53</v>
      </c>
      <c r="AM36" s="100">
        <v>6</v>
      </c>
      <c r="AN36" s="5">
        <v>1</v>
      </c>
      <c r="AO36" s="5"/>
      <c r="AP36" s="6"/>
      <c r="AQ36" s="7">
        <f>AN36+AO36+AP36</f>
        <v>1</v>
      </c>
      <c r="AR36" s="6">
        <f>AN36*15</f>
        <v>15</v>
      </c>
      <c r="AS36" s="6">
        <f>AO36*12</f>
        <v>0</v>
      </c>
      <c r="AT36" s="6">
        <f>AP36*10</f>
        <v>0</v>
      </c>
      <c r="AU36" s="8">
        <f>AR36+AS36+AT36</f>
        <v>15</v>
      </c>
      <c r="AV36" s="6"/>
      <c r="AW36" s="13"/>
      <c r="AX36" s="13"/>
      <c r="AY36" s="13"/>
      <c r="AZ36" s="13">
        <v>1</v>
      </c>
      <c r="BA36" s="13"/>
      <c r="BB36" s="7">
        <f>AV36*1+AW36*2+AX36*3+AY36*4+AZ36*6+BA36*8</f>
        <v>6</v>
      </c>
      <c r="BC36" s="6"/>
      <c r="BD36" s="6"/>
      <c r="BE36" s="6"/>
      <c r="BF36" s="5"/>
      <c r="BG36" s="6"/>
      <c r="BH36" s="6"/>
      <c r="BI36" s="7">
        <f>BC36*1+BD36*2+BE36*3+BF36*4+BG36*6+BH36*8</f>
        <v>0</v>
      </c>
      <c r="BJ36" s="12"/>
      <c r="BK36" s="12"/>
      <c r="BL36" s="12"/>
      <c r="BM36" s="12"/>
      <c r="BN36" s="12"/>
      <c r="BO36" s="12"/>
      <c r="BP36" s="276">
        <f>BJ36*1+BK36*2+BL36*3+BM36*4+BN36*6+BO36*8</f>
        <v>0</v>
      </c>
      <c r="BQ36" s="45">
        <f>BP36+BI36+BB36</f>
        <v>6</v>
      </c>
      <c r="BR36" s="304"/>
      <c r="BS36" s="448"/>
      <c r="BT36" s="52">
        <v>1</v>
      </c>
      <c r="BU36" s="62" t="s">
        <v>59</v>
      </c>
      <c r="BV36" s="85" t="s">
        <v>53</v>
      </c>
      <c r="BW36" s="100">
        <v>6</v>
      </c>
      <c r="BX36" s="5">
        <v>1</v>
      </c>
      <c r="BY36" s="5"/>
      <c r="BZ36" s="6"/>
      <c r="CA36" s="7">
        <f>BX36+BY36+BZ36</f>
        <v>1</v>
      </c>
      <c r="CB36" s="6">
        <f>BX36*15</f>
        <v>15</v>
      </c>
      <c r="CC36" s="6">
        <f>BY36*12</f>
        <v>0</v>
      </c>
      <c r="CD36" s="6">
        <f>BZ36*10</f>
        <v>0</v>
      </c>
      <c r="CE36" s="8">
        <f>CB36+CC36+CD36</f>
        <v>15</v>
      </c>
      <c r="CF36" s="6"/>
      <c r="CG36" s="13"/>
      <c r="CH36" s="13"/>
      <c r="CI36" s="13"/>
      <c r="CJ36" s="13">
        <v>1</v>
      </c>
      <c r="CK36" s="13"/>
      <c r="CL36" s="7">
        <f>CF36*1+CG36*2+CH36*3+CI36*4+CJ36*6+CK36*8</f>
        <v>6</v>
      </c>
      <c r="CM36" s="6"/>
      <c r="CN36" s="6"/>
      <c r="CO36" s="6"/>
      <c r="CP36" s="5"/>
      <c r="CQ36" s="6"/>
      <c r="CR36" s="6"/>
      <c r="CS36" s="7">
        <f>CM36*1+CN36*2+CO36*3+CP36*4+CQ36*6+CR36*8</f>
        <v>0</v>
      </c>
      <c r="CT36" s="12"/>
      <c r="CU36" s="12"/>
      <c r="CV36" s="12"/>
      <c r="CW36" s="12"/>
      <c r="CX36" s="12"/>
      <c r="CY36" s="12"/>
      <c r="CZ36" s="276">
        <f>CT36*1+CU36*2+CV36*3+CW36*4+CX36*6+CY36*8</f>
        <v>0</v>
      </c>
      <c r="DA36" s="45">
        <f>CZ36+CS36+CL36</f>
        <v>6</v>
      </c>
      <c r="DB36" s="92"/>
    </row>
    <row r="37" spans="1:106" ht="15" customHeight="1">
      <c r="A37" s="448"/>
      <c r="B37" s="52">
        <v>1</v>
      </c>
      <c r="C37" s="62" t="s">
        <v>60</v>
      </c>
      <c r="D37" s="85" t="s">
        <v>54</v>
      </c>
      <c r="E37" s="102">
        <v>4</v>
      </c>
      <c r="F37" s="101">
        <v>1</v>
      </c>
      <c r="G37" s="13"/>
      <c r="H37" s="11"/>
      <c r="I37" s="7">
        <f>F37+G37+H37</f>
        <v>1</v>
      </c>
      <c r="J37" s="6">
        <f>F37*15</f>
        <v>15</v>
      </c>
      <c r="K37" s="6">
        <f>G37*12</f>
        <v>0</v>
      </c>
      <c r="L37" s="6">
        <f>H37*10</f>
        <v>0</v>
      </c>
      <c r="M37" s="8">
        <f>J37+K37+L37</f>
        <v>15</v>
      </c>
      <c r="N37" s="14"/>
      <c r="O37" s="13"/>
      <c r="P37" s="32"/>
      <c r="Q37" s="101">
        <v>1</v>
      </c>
      <c r="R37" s="32"/>
      <c r="S37" s="32"/>
      <c r="T37" s="7">
        <f>N37*1+O37*2+P37*3+Q37*4+R37*6+S37*8</f>
        <v>4</v>
      </c>
      <c r="U37" s="14"/>
      <c r="V37" s="13"/>
      <c r="W37" s="14"/>
      <c r="X37" s="14"/>
      <c r="Y37" s="14"/>
      <c r="Z37" s="14"/>
      <c r="AA37" s="7">
        <f>U37*1+V37*2+W37*3+X37*4+Y37*6+Z37*8</f>
        <v>0</v>
      </c>
      <c r="AB37" s="14"/>
      <c r="AC37" s="32"/>
      <c r="AD37" s="14"/>
      <c r="AE37" s="14"/>
      <c r="AF37" s="14"/>
      <c r="AG37" s="14"/>
      <c r="AH37" s="18">
        <f>AB37*1+AC37*2+AD37*3+AE37*4+AF37*6+AG37*8</f>
        <v>0</v>
      </c>
      <c r="AI37" s="45">
        <f>AH37+AA37+T37</f>
        <v>4</v>
      </c>
      <c r="AJ37" s="32"/>
      <c r="AK37" s="62" t="s">
        <v>60</v>
      </c>
      <c r="AL37" s="85" t="s">
        <v>54</v>
      </c>
      <c r="AM37" s="102">
        <v>4</v>
      </c>
      <c r="AN37" s="101">
        <v>1</v>
      </c>
      <c r="AO37" s="13"/>
      <c r="AP37" s="11"/>
      <c r="AQ37" s="7">
        <f>AN37+AO37+AP37</f>
        <v>1</v>
      </c>
      <c r="AR37" s="6">
        <f>AN37*15</f>
        <v>15</v>
      </c>
      <c r="AS37" s="6">
        <f>AO37*12</f>
        <v>0</v>
      </c>
      <c r="AT37" s="6">
        <f>AP37*10</f>
        <v>0</v>
      </c>
      <c r="AU37" s="8">
        <f>AR37+AS37+AT37</f>
        <v>15</v>
      </c>
      <c r="AV37" s="14"/>
      <c r="AW37" s="13"/>
      <c r="AX37" s="32"/>
      <c r="AY37" s="101">
        <v>1</v>
      </c>
      <c r="AZ37" s="32"/>
      <c r="BA37" s="32"/>
      <c r="BB37" s="7">
        <f>AV37*1+AW37*2+AX37*3+AY37*4+AZ37*6+BA37*8</f>
        <v>4</v>
      </c>
      <c r="BC37" s="14"/>
      <c r="BD37" s="13"/>
      <c r="BE37" s="14"/>
      <c r="BF37" s="14"/>
      <c r="BG37" s="14"/>
      <c r="BH37" s="14"/>
      <c r="BI37" s="7">
        <f>BC37*1+BD37*2+BE37*3+BF37*4+BG37*6+BH37*8</f>
        <v>0</v>
      </c>
      <c r="BJ37" s="14"/>
      <c r="BK37" s="32"/>
      <c r="BL37" s="14"/>
      <c r="BM37" s="14"/>
      <c r="BN37" s="14"/>
      <c r="BO37" s="14"/>
      <c r="BP37" s="276">
        <f>BJ37*1+BK37*2+BL37*3+BM37*4+BN37*6+BO37*8</f>
        <v>0</v>
      </c>
      <c r="BQ37" s="45">
        <f>BP37+BI37+BB37</f>
        <v>4</v>
      </c>
      <c r="BR37" s="304"/>
      <c r="BS37" s="448"/>
      <c r="BT37" s="52">
        <v>1</v>
      </c>
      <c r="BU37" s="62" t="s">
        <v>60</v>
      </c>
      <c r="BV37" s="85" t="s">
        <v>54</v>
      </c>
      <c r="BW37" s="102">
        <v>4</v>
      </c>
      <c r="BX37" s="101">
        <v>1</v>
      </c>
      <c r="BY37" s="13"/>
      <c r="BZ37" s="11"/>
      <c r="CA37" s="7">
        <f>BX37+BY37+BZ37</f>
        <v>1</v>
      </c>
      <c r="CB37" s="6">
        <f>BX37*15</f>
        <v>15</v>
      </c>
      <c r="CC37" s="6">
        <f>BY37*12</f>
        <v>0</v>
      </c>
      <c r="CD37" s="6">
        <f>BZ37*10</f>
        <v>0</v>
      </c>
      <c r="CE37" s="8">
        <f>CB37+CC37+CD37</f>
        <v>15</v>
      </c>
      <c r="CF37" s="14"/>
      <c r="CG37" s="13"/>
      <c r="CH37" s="32"/>
      <c r="CI37" s="101">
        <v>1</v>
      </c>
      <c r="CJ37" s="32"/>
      <c r="CK37" s="32"/>
      <c r="CL37" s="7">
        <f>CF37*1+CG37*2+CH37*3+CI37*4+CJ37*6+CK37*8</f>
        <v>4</v>
      </c>
      <c r="CM37" s="14"/>
      <c r="CN37" s="13"/>
      <c r="CO37" s="14"/>
      <c r="CP37" s="14"/>
      <c r="CQ37" s="14"/>
      <c r="CR37" s="14"/>
      <c r="CS37" s="7">
        <f>CM37*1+CN37*2+CO37*3+CP37*4+CQ37*6+CR37*8</f>
        <v>0</v>
      </c>
      <c r="CT37" s="14"/>
      <c r="CU37" s="32"/>
      <c r="CV37" s="14"/>
      <c r="CW37" s="14"/>
      <c r="CX37" s="14"/>
      <c r="CY37" s="14"/>
      <c r="CZ37" s="276">
        <f>CT37*1+CU37*2+CV37*3+CW37*4+CX37*6+CY37*8</f>
        <v>0</v>
      </c>
      <c r="DA37" s="45">
        <f>CZ37+CS37+CL37</f>
        <v>4</v>
      </c>
      <c r="DB37" s="92"/>
    </row>
    <row r="38" spans="1:106" ht="19.5" customHeight="1">
      <c r="A38" s="448"/>
      <c r="B38" s="52">
        <v>1</v>
      </c>
      <c r="C38" s="62" t="s">
        <v>61</v>
      </c>
      <c r="D38" s="85" t="s">
        <v>55</v>
      </c>
      <c r="E38" s="122">
        <v>4</v>
      </c>
      <c r="F38" s="5">
        <v>1</v>
      </c>
      <c r="G38" s="13"/>
      <c r="H38" s="11"/>
      <c r="I38" s="7">
        <f>F38+G38+H38</f>
        <v>1</v>
      </c>
      <c r="J38" s="6">
        <f>F38*15</f>
        <v>15</v>
      </c>
      <c r="K38" s="6">
        <f>G38*12</f>
        <v>0</v>
      </c>
      <c r="L38" s="6">
        <f>H38*10</f>
        <v>0</v>
      </c>
      <c r="M38" s="8">
        <f>J38+K38+L38</f>
        <v>15</v>
      </c>
      <c r="N38" s="14"/>
      <c r="O38" s="13"/>
      <c r="P38" s="32"/>
      <c r="Q38" s="101">
        <v>1</v>
      </c>
      <c r="R38" s="32"/>
      <c r="S38" s="32"/>
      <c r="T38" s="7">
        <f>N38*1+O38*2+P38*3+Q38*4+R38*6+S38*8</f>
        <v>4</v>
      </c>
      <c r="U38" s="14"/>
      <c r="V38" s="13"/>
      <c r="W38" s="14"/>
      <c r="X38" s="14"/>
      <c r="Y38" s="14"/>
      <c r="Z38" s="14"/>
      <c r="AA38" s="7">
        <f>U38*1+V38*2+W38*3+X38*4+Y38*6+Z38*8</f>
        <v>0</v>
      </c>
      <c r="AB38" s="14"/>
      <c r="AC38" s="32"/>
      <c r="AD38" s="14"/>
      <c r="AE38" s="14"/>
      <c r="AF38" s="14"/>
      <c r="AG38" s="14"/>
      <c r="AH38" s="18">
        <f>AB38*1+AC38*2+AD38*3+AE38*4+AF38*6+AG38*8</f>
        <v>0</v>
      </c>
      <c r="AI38" s="45">
        <f>AH38+AA38+T38</f>
        <v>4</v>
      </c>
      <c r="AJ38" s="32"/>
      <c r="AK38" s="62" t="s">
        <v>61</v>
      </c>
      <c r="AL38" s="85" t="s">
        <v>55</v>
      </c>
      <c r="AM38" s="122">
        <v>4</v>
      </c>
      <c r="AN38" s="5">
        <v>1</v>
      </c>
      <c r="AO38" s="13"/>
      <c r="AP38" s="11"/>
      <c r="AQ38" s="7">
        <f>AN38+AO38+AP38</f>
        <v>1</v>
      </c>
      <c r="AR38" s="6">
        <f>AN38*15</f>
        <v>15</v>
      </c>
      <c r="AS38" s="6">
        <f>AO38*12</f>
        <v>0</v>
      </c>
      <c r="AT38" s="6">
        <f>AP38*10</f>
        <v>0</v>
      </c>
      <c r="AU38" s="8">
        <f>AR38+AS38+AT38</f>
        <v>15</v>
      </c>
      <c r="AV38" s="14"/>
      <c r="AW38" s="13"/>
      <c r="AX38" s="32"/>
      <c r="AY38" s="101">
        <v>1</v>
      </c>
      <c r="AZ38" s="32"/>
      <c r="BA38" s="32"/>
      <c r="BB38" s="7">
        <f>AV38*1+AW38*2+AX38*3+AY38*4+AZ38*6+BA38*8</f>
        <v>4</v>
      </c>
      <c r="BC38" s="14"/>
      <c r="BD38" s="13"/>
      <c r="BE38" s="14"/>
      <c r="BF38" s="14"/>
      <c r="BG38" s="14"/>
      <c r="BH38" s="14"/>
      <c r="BI38" s="7">
        <f>BC38*1+BD38*2+BE38*3+BF38*4+BG38*6+BH38*8</f>
        <v>0</v>
      </c>
      <c r="BJ38" s="14"/>
      <c r="BK38" s="32"/>
      <c r="BL38" s="14"/>
      <c r="BM38" s="14"/>
      <c r="BN38" s="14"/>
      <c r="BO38" s="14"/>
      <c r="BP38" s="276">
        <f>BJ38*1+BK38*2+BL38*3+BM38*4+BN38*6+BO38*8</f>
        <v>0</v>
      </c>
      <c r="BQ38" s="45">
        <f>BP38+BI38+BB38</f>
        <v>4</v>
      </c>
      <c r="BR38" s="304"/>
      <c r="BS38" s="448"/>
      <c r="BT38" s="52">
        <v>1</v>
      </c>
      <c r="BU38" s="62" t="s">
        <v>61</v>
      </c>
      <c r="BV38" s="85" t="s">
        <v>55</v>
      </c>
      <c r="BW38" s="122">
        <v>4</v>
      </c>
      <c r="BX38" s="5">
        <v>1</v>
      </c>
      <c r="BY38" s="13"/>
      <c r="BZ38" s="11"/>
      <c r="CA38" s="7">
        <f>BX38+BY38+BZ38</f>
        <v>1</v>
      </c>
      <c r="CB38" s="6">
        <f>BX38*15</f>
        <v>15</v>
      </c>
      <c r="CC38" s="6">
        <f>BY38*12</f>
        <v>0</v>
      </c>
      <c r="CD38" s="6">
        <f>BZ38*10</f>
        <v>0</v>
      </c>
      <c r="CE38" s="8">
        <f>CB38+CC38+CD38</f>
        <v>15</v>
      </c>
      <c r="CF38" s="14"/>
      <c r="CG38" s="13"/>
      <c r="CH38" s="32"/>
      <c r="CI38" s="101">
        <v>1</v>
      </c>
      <c r="CJ38" s="32"/>
      <c r="CK38" s="32"/>
      <c r="CL38" s="7">
        <f>CF38*1+CG38*2+CH38*3+CI38*4+CJ38*6+CK38*8</f>
        <v>4</v>
      </c>
      <c r="CM38" s="14"/>
      <c r="CN38" s="13"/>
      <c r="CO38" s="14"/>
      <c r="CP38" s="14"/>
      <c r="CQ38" s="14"/>
      <c r="CR38" s="14"/>
      <c r="CS38" s="7">
        <f>CM38*1+CN38*2+CO38*3+CP38*4+CQ38*6+CR38*8</f>
        <v>0</v>
      </c>
      <c r="CT38" s="14"/>
      <c r="CU38" s="32"/>
      <c r="CV38" s="14"/>
      <c r="CW38" s="14"/>
      <c r="CX38" s="14"/>
      <c r="CY38" s="14"/>
      <c r="CZ38" s="276">
        <f>CT38*1+CU38*2+CV38*3+CW38*4+CX38*6+CY38*8</f>
        <v>0</v>
      </c>
      <c r="DA38" s="45">
        <f>CZ38+CS38+CL38</f>
        <v>4</v>
      </c>
      <c r="DB38" s="92"/>
    </row>
    <row r="39" spans="1:106" s="110" customFormat="1" ht="15" customHeight="1">
      <c r="A39" s="109"/>
      <c r="B39" s="53"/>
      <c r="C39" s="23" t="s">
        <v>14</v>
      </c>
      <c r="D39" s="270"/>
      <c r="E39" s="75">
        <f t="shared" ref="E39:AI39" si="265">SUM(E36:E38)</f>
        <v>14</v>
      </c>
      <c r="F39" s="65">
        <f t="shared" si="265"/>
        <v>3</v>
      </c>
      <c r="G39" s="65">
        <f t="shared" si="265"/>
        <v>0</v>
      </c>
      <c r="H39" s="65">
        <f t="shared" si="265"/>
        <v>0</v>
      </c>
      <c r="I39" s="65">
        <f t="shared" si="265"/>
        <v>3</v>
      </c>
      <c r="J39" s="65">
        <f t="shared" si="265"/>
        <v>45</v>
      </c>
      <c r="K39" s="65">
        <f t="shared" si="265"/>
        <v>0</v>
      </c>
      <c r="L39" s="65">
        <f t="shared" si="265"/>
        <v>0</v>
      </c>
      <c r="M39" s="65">
        <f t="shared" si="265"/>
        <v>45</v>
      </c>
      <c r="N39" s="65">
        <f t="shared" si="265"/>
        <v>0</v>
      </c>
      <c r="O39" s="65">
        <f t="shared" si="265"/>
        <v>0</v>
      </c>
      <c r="P39" s="65">
        <f t="shared" si="265"/>
        <v>0</v>
      </c>
      <c r="Q39" s="65">
        <f t="shared" si="265"/>
        <v>2</v>
      </c>
      <c r="R39" s="65">
        <f t="shared" si="265"/>
        <v>1</v>
      </c>
      <c r="S39" s="65">
        <f t="shared" si="265"/>
        <v>0</v>
      </c>
      <c r="T39" s="65">
        <f t="shared" si="265"/>
        <v>14</v>
      </c>
      <c r="U39" s="65">
        <f t="shared" si="265"/>
        <v>0</v>
      </c>
      <c r="V39" s="65">
        <f t="shared" si="265"/>
        <v>0</v>
      </c>
      <c r="W39" s="65">
        <f t="shared" si="265"/>
        <v>0</v>
      </c>
      <c r="X39" s="65">
        <f t="shared" si="265"/>
        <v>0</v>
      </c>
      <c r="Y39" s="65">
        <f t="shared" si="265"/>
        <v>0</v>
      </c>
      <c r="Z39" s="65">
        <f t="shared" si="265"/>
        <v>0</v>
      </c>
      <c r="AA39" s="65">
        <f t="shared" si="265"/>
        <v>0</v>
      </c>
      <c r="AB39" s="65">
        <f t="shared" si="265"/>
        <v>0</v>
      </c>
      <c r="AC39" s="65">
        <f t="shared" si="265"/>
        <v>0</v>
      </c>
      <c r="AD39" s="65">
        <f t="shared" si="265"/>
        <v>0</v>
      </c>
      <c r="AE39" s="65">
        <f t="shared" si="265"/>
        <v>0</v>
      </c>
      <c r="AF39" s="65">
        <f t="shared" si="265"/>
        <v>0</v>
      </c>
      <c r="AG39" s="65">
        <f t="shared" si="265"/>
        <v>0</v>
      </c>
      <c r="AH39" s="65">
        <f t="shared" si="265"/>
        <v>0</v>
      </c>
      <c r="AI39" s="65">
        <f t="shared" si="265"/>
        <v>14</v>
      </c>
      <c r="AJ39" s="281"/>
      <c r="AK39" s="23" t="s">
        <v>14</v>
      </c>
      <c r="AL39" s="270"/>
      <c r="AM39" s="75">
        <f t="shared" ref="AM39:BQ39" si="266">SUM(AM36:AM38)</f>
        <v>14</v>
      </c>
      <c r="AN39" s="65">
        <f t="shared" si="266"/>
        <v>3</v>
      </c>
      <c r="AO39" s="65">
        <f t="shared" si="266"/>
        <v>0</v>
      </c>
      <c r="AP39" s="65">
        <f t="shared" si="266"/>
        <v>0</v>
      </c>
      <c r="AQ39" s="65">
        <f t="shared" si="266"/>
        <v>3</v>
      </c>
      <c r="AR39" s="65">
        <f t="shared" si="266"/>
        <v>45</v>
      </c>
      <c r="AS39" s="65">
        <f t="shared" si="266"/>
        <v>0</v>
      </c>
      <c r="AT39" s="65">
        <f t="shared" si="266"/>
        <v>0</v>
      </c>
      <c r="AU39" s="65">
        <f t="shared" si="266"/>
        <v>45</v>
      </c>
      <c r="AV39" s="65">
        <f t="shared" si="266"/>
        <v>0</v>
      </c>
      <c r="AW39" s="65">
        <f t="shared" si="266"/>
        <v>0</v>
      </c>
      <c r="AX39" s="65">
        <f t="shared" si="266"/>
        <v>0</v>
      </c>
      <c r="AY39" s="65">
        <f t="shared" si="266"/>
        <v>2</v>
      </c>
      <c r="AZ39" s="65">
        <f t="shared" si="266"/>
        <v>1</v>
      </c>
      <c r="BA39" s="65">
        <f t="shared" si="266"/>
        <v>0</v>
      </c>
      <c r="BB39" s="65">
        <f t="shared" si="266"/>
        <v>14</v>
      </c>
      <c r="BC39" s="65">
        <f t="shared" si="266"/>
        <v>0</v>
      </c>
      <c r="BD39" s="65">
        <f t="shared" si="266"/>
        <v>0</v>
      </c>
      <c r="BE39" s="65">
        <f t="shared" si="266"/>
        <v>0</v>
      </c>
      <c r="BF39" s="65">
        <f t="shared" si="266"/>
        <v>0</v>
      </c>
      <c r="BG39" s="65">
        <f t="shared" si="266"/>
        <v>0</v>
      </c>
      <c r="BH39" s="65">
        <f t="shared" si="266"/>
        <v>0</v>
      </c>
      <c r="BI39" s="65">
        <f t="shared" si="266"/>
        <v>0</v>
      </c>
      <c r="BJ39" s="65">
        <f t="shared" si="266"/>
        <v>0</v>
      </c>
      <c r="BK39" s="65">
        <f t="shared" si="266"/>
        <v>0</v>
      </c>
      <c r="BL39" s="65">
        <f t="shared" si="266"/>
        <v>0</v>
      </c>
      <c r="BM39" s="65">
        <f t="shared" si="266"/>
        <v>0</v>
      </c>
      <c r="BN39" s="65">
        <f t="shared" si="266"/>
        <v>0</v>
      </c>
      <c r="BO39" s="65">
        <f t="shared" si="266"/>
        <v>0</v>
      </c>
      <c r="BP39" s="162">
        <f t="shared" si="266"/>
        <v>0</v>
      </c>
      <c r="BQ39" s="65">
        <f t="shared" si="266"/>
        <v>14</v>
      </c>
      <c r="BR39" s="311"/>
      <c r="BS39" s="109"/>
      <c r="BT39" s="53"/>
      <c r="BU39" s="23" t="s">
        <v>14</v>
      </c>
      <c r="BV39" s="270"/>
      <c r="BW39" s="75">
        <f t="shared" ref="BW39" si="267">SUM(BW36:BW38)</f>
        <v>14</v>
      </c>
      <c r="BX39" s="65">
        <f t="shared" ref="BX39" si="268">SUM(BX36:BX38)</f>
        <v>3</v>
      </c>
      <c r="BY39" s="65">
        <f t="shared" ref="BY39" si="269">SUM(BY36:BY38)</f>
        <v>0</v>
      </c>
      <c r="BZ39" s="65">
        <f t="shared" ref="BZ39" si="270">SUM(BZ36:BZ38)</f>
        <v>0</v>
      </c>
      <c r="CA39" s="65">
        <f t="shared" ref="CA39" si="271">SUM(CA36:CA38)</f>
        <v>3</v>
      </c>
      <c r="CB39" s="65">
        <f t="shared" ref="CB39" si="272">SUM(CB36:CB38)</f>
        <v>45</v>
      </c>
      <c r="CC39" s="65">
        <f t="shared" ref="CC39" si="273">SUM(CC36:CC38)</f>
        <v>0</v>
      </c>
      <c r="CD39" s="65">
        <f t="shared" ref="CD39" si="274">SUM(CD36:CD38)</f>
        <v>0</v>
      </c>
      <c r="CE39" s="65">
        <f t="shared" ref="CE39" si="275">SUM(CE36:CE38)</f>
        <v>45</v>
      </c>
      <c r="CF39" s="65">
        <f t="shared" ref="CF39" si="276">SUM(CF36:CF38)</f>
        <v>0</v>
      </c>
      <c r="CG39" s="65">
        <f t="shared" ref="CG39" si="277">SUM(CG36:CG38)</f>
        <v>0</v>
      </c>
      <c r="CH39" s="65">
        <f t="shared" ref="CH39" si="278">SUM(CH36:CH38)</f>
        <v>0</v>
      </c>
      <c r="CI39" s="65">
        <f t="shared" ref="CI39" si="279">SUM(CI36:CI38)</f>
        <v>2</v>
      </c>
      <c r="CJ39" s="65">
        <f t="shared" ref="CJ39" si="280">SUM(CJ36:CJ38)</f>
        <v>1</v>
      </c>
      <c r="CK39" s="65">
        <f t="shared" ref="CK39" si="281">SUM(CK36:CK38)</f>
        <v>0</v>
      </c>
      <c r="CL39" s="65">
        <f t="shared" ref="CL39" si="282">SUM(CL36:CL38)</f>
        <v>14</v>
      </c>
      <c r="CM39" s="65">
        <f t="shared" ref="CM39" si="283">SUM(CM36:CM38)</f>
        <v>0</v>
      </c>
      <c r="CN39" s="65">
        <f t="shared" ref="CN39" si="284">SUM(CN36:CN38)</f>
        <v>0</v>
      </c>
      <c r="CO39" s="65">
        <f t="shared" ref="CO39" si="285">SUM(CO36:CO38)</f>
        <v>0</v>
      </c>
      <c r="CP39" s="65">
        <f t="shared" ref="CP39" si="286">SUM(CP36:CP38)</f>
        <v>0</v>
      </c>
      <c r="CQ39" s="65">
        <f t="shared" ref="CQ39" si="287">SUM(CQ36:CQ38)</f>
        <v>0</v>
      </c>
      <c r="CR39" s="65">
        <f t="shared" ref="CR39" si="288">SUM(CR36:CR38)</f>
        <v>0</v>
      </c>
      <c r="CS39" s="65">
        <f t="shared" ref="CS39" si="289">SUM(CS36:CS38)</f>
        <v>0</v>
      </c>
      <c r="CT39" s="65">
        <f t="shared" ref="CT39" si="290">SUM(CT36:CT38)</f>
        <v>0</v>
      </c>
      <c r="CU39" s="65">
        <f t="shared" ref="CU39" si="291">SUM(CU36:CU38)</f>
        <v>0</v>
      </c>
      <c r="CV39" s="65">
        <f t="shared" ref="CV39" si="292">SUM(CV36:CV38)</f>
        <v>0</v>
      </c>
      <c r="CW39" s="65">
        <f t="shared" ref="CW39" si="293">SUM(CW36:CW38)</f>
        <v>0</v>
      </c>
      <c r="CX39" s="65">
        <f t="shared" ref="CX39" si="294">SUM(CX36:CX38)</f>
        <v>0</v>
      </c>
      <c r="CY39" s="65">
        <f t="shared" ref="CY39" si="295">SUM(CY36:CY38)</f>
        <v>0</v>
      </c>
      <c r="CZ39" s="162">
        <f t="shared" ref="CZ39" si="296">SUM(CZ36:CZ38)</f>
        <v>0</v>
      </c>
      <c r="DA39" s="65">
        <f t="shared" ref="DA39" si="297">SUM(DA36:DA38)</f>
        <v>14</v>
      </c>
      <c r="DB39" s="109"/>
    </row>
    <row r="40" spans="1:106" s="110" customFormat="1" ht="31.5" customHeight="1">
      <c r="A40" s="109"/>
      <c r="B40" s="53"/>
      <c r="C40" s="103" t="s">
        <v>30</v>
      </c>
      <c r="D40" s="86"/>
      <c r="E40" s="65"/>
      <c r="F40" s="11"/>
      <c r="G40" s="11"/>
      <c r="H40" s="11"/>
      <c r="I40" s="15"/>
      <c r="J40" s="11"/>
      <c r="K40" s="11"/>
      <c r="L40" s="11"/>
      <c r="M40" s="15"/>
      <c r="N40" s="27">
        <f t="shared" ref="N40:S40" si="298">N39*N35*15*16</f>
        <v>0</v>
      </c>
      <c r="O40" s="27">
        <f t="shared" si="298"/>
        <v>0</v>
      </c>
      <c r="P40" s="27">
        <f t="shared" si="298"/>
        <v>0</v>
      </c>
      <c r="Q40" s="27">
        <f t="shared" si="298"/>
        <v>1920</v>
      </c>
      <c r="R40" s="27">
        <f t="shared" si="298"/>
        <v>1440</v>
      </c>
      <c r="S40" s="27">
        <f t="shared" si="298"/>
        <v>0</v>
      </c>
      <c r="T40" s="28">
        <f>SUM(N40:S40)</f>
        <v>3360</v>
      </c>
      <c r="U40" s="27">
        <f t="shared" ref="U40:Z40" si="299">U39*U35*12*16</f>
        <v>0</v>
      </c>
      <c r="V40" s="27">
        <f t="shared" si="299"/>
        <v>0</v>
      </c>
      <c r="W40" s="27">
        <f t="shared" si="299"/>
        <v>0</v>
      </c>
      <c r="X40" s="27">
        <f t="shared" si="299"/>
        <v>0</v>
      </c>
      <c r="Y40" s="27">
        <f t="shared" si="299"/>
        <v>0</v>
      </c>
      <c r="Z40" s="27">
        <f t="shared" si="299"/>
        <v>0</v>
      </c>
      <c r="AA40" s="28">
        <f>SUM(U40:Z40)</f>
        <v>0</v>
      </c>
      <c r="AB40" s="27">
        <f t="shared" ref="AB40:AG40" si="300">AB39*AB35*10*16</f>
        <v>0</v>
      </c>
      <c r="AC40" s="27">
        <f t="shared" si="300"/>
        <v>0</v>
      </c>
      <c r="AD40" s="27">
        <f t="shared" si="300"/>
        <v>0</v>
      </c>
      <c r="AE40" s="27">
        <f t="shared" si="300"/>
        <v>0</v>
      </c>
      <c r="AF40" s="27">
        <f t="shared" si="300"/>
        <v>0</v>
      </c>
      <c r="AG40" s="27">
        <f t="shared" si="300"/>
        <v>0</v>
      </c>
      <c r="AH40" s="27">
        <f>SUM(AB40:AG40)</f>
        <v>0</v>
      </c>
      <c r="AI40" s="33">
        <f>AH40+AA40+T40</f>
        <v>3360</v>
      </c>
      <c r="AJ40" s="35"/>
      <c r="AK40" s="103" t="s">
        <v>30</v>
      </c>
      <c r="AL40" s="86"/>
      <c r="AM40" s="65"/>
      <c r="AN40" s="11"/>
      <c r="AO40" s="11"/>
      <c r="AP40" s="11"/>
      <c r="AQ40" s="15"/>
      <c r="AR40" s="11"/>
      <c r="AS40" s="11"/>
      <c r="AT40" s="11"/>
      <c r="AU40" s="15"/>
      <c r="AV40" s="27">
        <f t="shared" ref="AV40:BA40" si="301">AV39*AV35*15*20</f>
        <v>0</v>
      </c>
      <c r="AW40" s="27">
        <f t="shared" si="301"/>
        <v>0</v>
      </c>
      <c r="AX40" s="27">
        <f t="shared" si="301"/>
        <v>0</v>
      </c>
      <c r="AY40" s="27">
        <f t="shared" si="301"/>
        <v>2400</v>
      </c>
      <c r="AZ40" s="27">
        <f t="shared" si="301"/>
        <v>1800</v>
      </c>
      <c r="BA40" s="27">
        <f t="shared" si="301"/>
        <v>0</v>
      </c>
      <c r="BB40" s="29">
        <f>SUM(AV40:BA40)</f>
        <v>4200</v>
      </c>
      <c r="BC40" s="27">
        <f>BC39*BC35*12*20</f>
        <v>0</v>
      </c>
      <c r="BD40" s="27">
        <f t="shared" ref="BD40:BH40" si="302">BD39*BD35*12*20</f>
        <v>0</v>
      </c>
      <c r="BE40" s="27">
        <f t="shared" si="302"/>
        <v>0</v>
      </c>
      <c r="BF40" s="27">
        <f t="shared" si="302"/>
        <v>0</v>
      </c>
      <c r="BG40" s="27">
        <f t="shared" si="302"/>
        <v>0</v>
      </c>
      <c r="BH40" s="27">
        <f t="shared" si="302"/>
        <v>0</v>
      </c>
      <c r="BI40" s="29">
        <f>SUM(BC40:BH40)</f>
        <v>0</v>
      </c>
      <c r="BJ40" s="27">
        <f t="shared" ref="BJ40:BO40" si="303">BJ39*BJ35*10*20</f>
        <v>0</v>
      </c>
      <c r="BK40" s="27">
        <f t="shared" si="303"/>
        <v>0</v>
      </c>
      <c r="BL40" s="27">
        <f t="shared" si="303"/>
        <v>0</v>
      </c>
      <c r="BM40" s="27">
        <f t="shared" si="303"/>
        <v>0</v>
      </c>
      <c r="BN40" s="27">
        <f t="shared" si="303"/>
        <v>0</v>
      </c>
      <c r="BO40" s="27">
        <f t="shared" si="303"/>
        <v>0</v>
      </c>
      <c r="BP40" s="245">
        <f>SUM(BJ40:BO40)</f>
        <v>0</v>
      </c>
      <c r="BQ40" s="33">
        <f>BP40+BI40+BB40</f>
        <v>4200</v>
      </c>
      <c r="BR40" s="311">
        <v>200</v>
      </c>
      <c r="BS40" s="109"/>
      <c r="BT40" s="53"/>
      <c r="BU40" s="103" t="s">
        <v>30</v>
      </c>
      <c r="BV40" s="86"/>
      <c r="BW40" s="65"/>
      <c r="BX40" s="11"/>
      <c r="BY40" s="11"/>
      <c r="BZ40" s="11"/>
      <c r="CA40" s="15"/>
      <c r="CB40" s="11"/>
      <c r="CC40" s="11"/>
      <c r="CD40" s="11"/>
      <c r="CE40" s="15"/>
      <c r="CF40" s="27">
        <f t="shared" ref="CF40" si="304">CF39*CF35*15*16</f>
        <v>0</v>
      </c>
      <c r="CG40" s="27">
        <f t="shared" ref="CG40" si="305">CG39*CG35*15*16</f>
        <v>0</v>
      </c>
      <c r="CH40" s="27">
        <f t="shared" ref="CH40" si="306">CH39*CH35*15*16</f>
        <v>0</v>
      </c>
      <c r="CI40" s="27">
        <f t="shared" ref="CI40" si="307">CI39*CI35*15*16</f>
        <v>1920</v>
      </c>
      <c r="CJ40" s="27">
        <f t="shared" ref="CJ40" si="308">CJ39*CJ35*15*16</f>
        <v>1440</v>
      </c>
      <c r="CK40" s="27">
        <f t="shared" ref="CK40" si="309">CK39*CK35*15*16</f>
        <v>0</v>
      </c>
      <c r="CL40" s="28">
        <f>SUM(CF40:CK40)</f>
        <v>3360</v>
      </c>
      <c r="CM40" s="27">
        <f t="shared" ref="CM40" si="310">CM39*CM35*12*16</f>
        <v>0</v>
      </c>
      <c r="CN40" s="27">
        <f t="shared" ref="CN40" si="311">CN39*CN35*12*16</f>
        <v>0</v>
      </c>
      <c r="CO40" s="27">
        <f t="shared" ref="CO40" si="312">CO39*CO35*12*16</f>
        <v>0</v>
      </c>
      <c r="CP40" s="27">
        <f t="shared" ref="CP40" si="313">CP39*CP35*12*16</f>
        <v>0</v>
      </c>
      <c r="CQ40" s="27">
        <f t="shared" ref="CQ40" si="314">CQ39*CQ35*12*16</f>
        <v>0</v>
      </c>
      <c r="CR40" s="27">
        <f t="shared" ref="CR40" si="315">CR39*CR35*12*16</f>
        <v>0</v>
      </c>
      <c r="CS40" s="28">
        <f>SUM(CM40:CR40)</f>
        <v>0</v>
      </c>
      <c r="CT40" s="27">
        <f t="shared" ref="CT40" si="316">CT39*CT35*10*16</f>
        <v>0</v>
      </c>
      <c r="CU40" s="27">
        <f t="shared" ref="CU40" si="317">CU39*CU35*10*16</f>
        <v>0</v>
      </c>
      <c r="CV40" s="27">
        <f t="shared" ref="CV40" si="318">CV39*CV35*10*16</f>
        <v>0</v>
      </c>
      <c r="CW40" s="27">
        <f t="shared" ref="CW40" si="319">CW39*CW35*10*16</f>
        <v>0</v>
      </c>
      <c r="CX40" s="27">
        <f t="shared" ref="CX40" si="320">CX39*CX35*10*16</f>
        <v>0</v>
      </c>
      <c r="CY40" s="27">
        <f t="shared" ref="CY40" si="321">CY39*CY35*10*16</f>
        <v>0</v>
      </c>
      <c r="CZ40" s="315">
        <f>SUM(CT40:CY40)</f>
        <v>0</v>
      </c>
      <c r="DA40" s="33">
        <f>CZ40+CS40+CL40</f>
        <v>3360</v>
      </c>
      <c r="DB40" s="437">
        <f>BQ40+BR40+DA40</f>
        <v>7760</v>
      </c>
    </row>
    <row r="41" spans="1:106" ht="15" customHeight="1">
      <c r="A41" s="92"/>
      <c r="B41" s="80"/>
      <c r="C41" s="80"/>
      <c r="D41" s="80"/>
      <c r="E41" s="168"/>
      <c r="F41" s="80"/>
      <c r="G41" s="80"/>
      <c r="H41" s="80"/>
      <c r="I41" s="80"/>
      <c r="J41" s="40"/>
      <c r="K41" s="40"/>
      <c r="L41" s="40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49"/>
      <c r="AJ41" s="40"/>
      <c r="AK41" s="80"/>
      <c r="AL41" s="80"/>
      <c r="AM41" s="168"/>
      <c r="AN41" s="80"/>
      <c r="AO41" s="80"/>
      <c r="AP41" s="80"/>
      <c r="AQ41" s="80"/>
      <c r="AR41" s="40"/>
      <c r="AS41" s="40"/>
      <c r="AT41" s="40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128"/>
      <c r="BR41" s="304"/>
      <c r="BS41" s="92"/>
      <c r="BT41" s="80"/>
      <c r="BU41" s="80"/>
      <c r="BV41" s="80"/>
      <c r="BW41" s="168"/>
      <c r="BX41" s="80"/>
      <c r="BY41" s="80"/>
      <c r="BZ41" s="80"/>
      <c r="CA41" s="80"/>
      <c r="CB41" s="40"/>
      <c r="CC41" s="40"/>
      <c r="CD41" s="40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128"/>
      <c r="DB41" s="92"/>
    </row>
    <row r="42" spans="1:106" ht="30.75" customHeight="1">
      <c r="A42" s="447" t="s">
        <v>29</v>
      </c>
      <c r="B42" s="453" t="s">
        <v>0</v>
      </c>
      <c r="C42" s="451" t="s">
        <v>1</v>
      </c>
      <c r="D42" s="26" t="s">
        <v>15</v>
      </c>
      <c r="E42" s="63"/>
      <c r="F42" s="442" t="s">
        <v>2</v>
      </c>
      <c r="G42" s="443"/>
      <c r="H42" s="443"/>
      <c r="I42" s="452" t="s">
        <v>3</v>
      </c>
      <c r="J42" s="442" t="s">
        <v>4</v>
      </c>
      <c r="K42" s="443"/>
      <c r="L42" s="443"/>
      <c r="M42" s="452" t="s">
        <v>5</v>
      </c>
      <c r="N42" s="442" t="s">
        <v>6</v>
      </c>
      <c r="O42" s="443"/>
      <c r="P42" s="443"/>
      <c r="Q42" s="443"/>
      <c r="R42" s="443"/>
      <c r="S42" s="443"/>
      <c r="T42" s="443"/>
      <c r="U42" s="442" t="s">
        <v>6</v>
      </c>
      <c r="V42" s="443"/>
      <c r="W42" s="443"/>
      <c r="X42" s="443"/>
      <c r="Y42" s="443"/>
      <c r="Z42" s="443"/>
      <c r="AA42" s="443"/>
      <c r="AB42" s="442" t="s">
        <v>7</v>
      </c>
      <c r="AC42" s="443"/>
      <c r="AD42" s="443"/>
      <c r="AE42" s="443"/>
      <c r="AF42" s="443"/>
      <c r="AG42" s="443"/>
      <c r="AH42" s="443"/>
      <c r="AI42" s="445" t="s">
        <v>8</v>
      </c>
      <c r="AJ42" s="321"/>
      <c r="AK42" s="451" t="s">
        <v>1</v>
      </c>
      <c r="AL42" s="26" t="s">
        <v>15</v>
      </c>
      <c r="AM42" s="63"/>
      <c r="AN42" s="442" t="s">
        <v>2</v>
      </c>
      <c r="AO42" s="443"/>
      <c r="AP42" s="443"/>
      <c r="AQ42" s="452" t="s">
        <v>3</v>
      </c>
      <c r="AR42" s="442" t="s">
        <v>4</v>
      </c>
      <c r="AS42" s="443"/>
      <c r="AT42" s="443"/>
      <c r="AU42" s="452" t="s">
        <v>5</v>
      </c>
      <c r="AV42" s="442" t="s">
        <v>6</v>
      </c>
      <c r="AW42" s="443"/>
      <c r="AX42" s="443"/>
      <c r="AY42" s="443"/>
      <c r="AZ42" s="443"/>
      <c r="BA42" s="443"/>
      <c r="BB42" s="443"/>
      <c r="BC42" s="442" t="s">
        <v>6</v>
      </c>
      <c r="BD42" s="443"/>
      <c r="BE42" s="443"/>
      <c r="BF42" s="443"/>
      <c r="BG42" s="443"/>
      <c r="BH42" s="443"/>
      <c r="BI42" s="443"/>
      <c r="BJ42" s="442" t="s">
        <v>7</v>
      </c>
      <c r="BK42" s="443"/>
      <c r="BL42" s="443"/>
      <c r="BM42" s="443"/>
      <c r="BN42" s="443"/>
      <c r="BO42" s="443"/>
      <c r="BP42" s="444"/>
      <c r="BQ42" s="445" t="s">
        <v>8</v>
      </c>
      <c r="BR42" s="304"/>
      <c r="BS42" s="447" t="s">
        <v>29</v>
      </c>
      <c r="BT42" s="453" t="s">
        <v>0</v>
      </c>
      <c r="BU42" s="451" t="s">
        <v>1</v>
      </c>
      <c r="BV42" s="26" t="s">
        <v>15</v>
      </c>
      <c r="BW42" s="63"/>
      <c r="BX42" s="442" t="s">
        <v>2</v>
      </c>
      <c r="BY42" s="443"/>
      <c r="BZ42" s="443"/>
      <c r="CA42" s="452" t="s">
        <v>3</v>
      </c>
      <c r="CB42" s="442" t="s">
        <v>4</v>
      </c>
      <c r="CC42" s="443"/>
      <c r="CD42" s="443"/>
      <c r="CE42" s="452" t="s">
        <v>5</v>
      </c>
      <c r="CF42" s="442" t="s">
        <v>6</v>
      </c>
      <c r="CG42" s="443"/>
      <c r="CH42" s="443"/>
      <c r="CI42" s="443"/>
      <c r="CJ42" s="443"/>
      <c r="CK42" s="443"/>
      <c r="CL42" s="443"/>
      <c r="CM42" s="442" t="s">
        <v>6</v>
      </c>
      <c r="CN42" s="443"/>
      <c r="CO42" s="443"/>
      <c r="CP42" s="443"/>
      <c r="CQ42" s="443"/>
      <c r="CR42" s="443"/>
      <c r="CS42" s="443"/>
      <c r="CT42" s="442" t="s">
        <v>7</v>
      </c>
      <c r="CU42" s="443"/>
      <c r="CV42" s="443"/>
      <c r="CW42" s="443"/>
      <c r="CX42" s="443"/>
      <c r="CY42" s="443"/>
      <c r="CZ42" s="444"/>
      <c r="DA42" s="445" t="s">
        <v>8</v>
      </c>
      <c r="DB42" s="92"/>
    </row>
    <row r="43" spans="1:106" ht="15" customHeight="1">
      <c r="A43" s="448"/>
      <c r="B43" s="454"/>
      <c r="C43" s="443"/>
      <c r="D43" s="93"/>
      <c r="E43" s="94" t="s">
        <v>23</v>
      </c>
      <c r="F43" s="82" t="s">
        <v>9</v>
      </c>
      <c r="G43" s="82" t="s">
        <v>10</v>
      </c>
      <c r="H43" s="82" t="s">
        <v>11</v>
      </c>
      <c r="I43" s="443"/>
      <c r="J43" s="82" t="s">
        <v>9</v>
      </c>
      <c r="K43" s="82" t="s">
        <v>10</v>
      </c>
      <c r="L43" s="82" t="s">
        <v>11</v>
      </c>
      <c r="M43" s="443"/>
      <c r="N43" s="14">
        <v>1</v>
      </c>
      <c r="O43" s="14">
        <v>2</v>
      </c>
      <c r="P43" s="14">
        <v>3</v>
      </c>
      <c r="Q43" s="14">
        <v>4</v>
      </c>
      <c r="R43" s="14">
        <v>6</v>
      </c>
      <c r="S43" s="14">
        <v>8</v>
      </c>
      <c r="T43" s="83" t="s">
        <v>12</v>
      </c>
      <c r="U43" s="14">
        <v>1</v>
      </c>
      <c r="V43" s="14">
        <v>2</v>
      </c>
      <c r="W43" s="14">
        <v>3</v>
      </c>
      <c r="X43" s="14">
        <v>4</v>
      </c>
      <c r="Y43" s="14">
        <v>6</v>
      </c>
      <c r="Z43" s="14">
        <v>8</v>
      </c>
      <c r="AA43" s="83" t="s">
        <v>12</v>
      </c>
      <c r="AB43" s="14">
        <v>1</v>
      </c>
      <c r="AC43" s="14">
        <v>2</v>
      </c>
      <c r="AD43" s="14">
        <v>3</v>
      </c>
      <c r="AE43" s="14">
        <v>4</v>
      </c>
      <c r="AF43" s="14">
        <v>6</v>
      </c>
      <c r="AG43" s="14">
        <v>8</v>
      </c>
      <c r="AH43" s="83" t="s">
        <v>13</v>
      </c>
      <c r="AI43" s="446"/>
      <c r="AJ43" s="244"/>
      <c r="AK43" s="443"/>
      <c r="AL43" s="244"/>
      <c r="AM43" s="94" t="s">
        <v>23</v>
      </c>
      <c r="AN43" s="224" t="s">
        <v>9</v>
      </c>
      <c r="AO43" s="224" t="s">
        <v>10</v>
      </c>
      <c r="AP43" s="224" t="s">
        <v>11</v>
      </c>
      <c r="AQ43" s="443"/>
      <c r="AR43" s="224" t="s">
        <v>9</v>
      </c>
      <c r="AS43" s="224" t="s">
        <v>10</v>
      </c>
      <c r="AT43" s="224" t="s">
        <v>11</v>
      </c>
      <c r="AU43" s="443"/>
      <c r="AV43" s="14">
        <v>1</v>
      </c>
      <c r="AW43" s="14">
        <v>2</v>
      </c>
      <c r="AX43" s="14">
        <v>3</v>
      </c>
      <c r="AY43" s="14">
        <v>4</v>
      </c>
      <c r="AZ43" s="14">
        <v>6</v>
      </c>
      <c r="BA43" s="14">
        <v>8</v>
      </c>
      <c r="BB43" s="225" t="s">
        <v>12</v>
      </c>
      <c r="BC43" s="14">
        <v>1</v>
      </c>
      <c r="BD43" s="14">
        <v>2</v>
      </c>
      <c r="BE43" s="14">
        <v>3</v>
      </c>
      <c r="BF43" s="14">
        <v>4</v>
      </c>
      <c r="BG43" s="14">
        <v>6</v>
      </c>
      <c r="BH43" s="14">
        <v>8</v>
      </c>
      <c r="BI43" s="225" t="s">
        <v>12</v>
      </c>
      <c r="BJ43" s="14">
        <v>1</v>
      </c>
      <c r="BK43" s="14">
        <v>2</v>
      </c>
      <c r="BL43" s="14">
        <v>3</v>
      </c>
      <c r="BM43" s="14">
        <v>4</v>
      </c>
      <c r="BN43" s="14">
        <v>6</v>
      </c>
      <c r="BO43" s="14">
        <v>8</v>
      </c>
      <c r="BP43" s="275" t="s">
        <v>13</v>
      </c>
      <c r="BQ43" s="446"/>
      <c r="BR43" s="304"/>
      <c r="BS43" s="448"/>
      <c r="BT43" s="454"/>
      <c r="BU43" s="443"/>
      <c r="BV43" s="244"/>
      <c r="BW43" s="94" t="s">
        <v>23</v>
      </c>
      <c r="BX43" s="263" t="s">
        <v>9</v>
      </c>
      <c r="BY43" s="263" t="s">
        <v>10</v>
      </c>
      <c r="BZ43" s="263" t="s">
        <v>11</v>
      </c>
      <c r="CA43" s="443"/>
      <c r="CB43" s="263" t="s">
        <v>9</v>
      </c>
      <c r="CC43" s="263" t="s">
        <v>10</v>
      </c>
      <c r="CD43" s="263" t="s">
        <v>11</v>
      </c>
      <c r="CE43" s="443"/>
      <c r="CF43" s="14">
        <v>1</v>
      </c>
      <c r="CG43" s="14">
        <v>2</v>
      </c>
      <c r="CH43" s="14">
        <v>3</v>
      </c>
      <c r="CI43" s="14">
        <v>4</v>
      </c>
      <c r="CJ43" s="14">
        <v>6</v>
      </c>
      <c r="CK43" s="14">
        <v>8</v>
      </c>
      <c r="CL43" s="264" t="s">
        <v>12</v>
      </c>
      <c r="CM43" s="14">
        <v>1</v>
      </c>
      <c r="CN43" s="14">
        <v>2</v>
      </c>
      <c r="CO43" s="14">
        <v>3</v>
      </c>
      <c r="CP43" s="14">
        <v>4</v>
      </c>
      <c r="CQ43" s="14">
        <v>6</v>
      </c>
      <c r="CR43" s="14">
        <v>8</v>
      </c>
      <c r="CS43" s="264" t="s">
        <v>12</v>
      </c>
      <c r="CT43" s="14">
        <v>1</v>
      </c>
      <c r="CU43" s="14">
        <v>2</v>
      </c>
      <c r="CV43" s="14">
        <v>3</v>
      </c>
      <c r="CW43" s="14">
        <v>4</v>
      </c>
      <c r="CX43" s="14">
        <v>6</v>
      </c>
      <c r="CY43" s="14">
        <v>8</v>
      </c>
      <c r="CZ43" s="275" t="s">
        <v>13</v>
      </c>
      <c r="DA43" s="446"/>
      <c r="DB43" s="92"/>
    </row>
    <row r="44" spans="1:106" ht="15" customHeight="1">
      <c r="A44" s="448"/>
      <c r="B44" s="51">
        <v>1</v>
      </c>
      <c r="C44" s="62" t="s">
        <v>59</v>
      </c>
      <c r="D44" s="85" t="s">
        <v>53</v>
      </c>
      <c r="E44" s="100">
        <v>4</v>
      </c>
      <c r="F44" s="5">
        <v>1</v>
      </c>
      <c r="G44" s="5"/>
      <c r="H44" s="5"/>
      <c r="I44" s="7">
        <f t="shared" ref="I44:I46" si="322">F44+G44+H44</f>
        <v>1</v>
      </c>
      <c r="J44" s="6">
        <f t="shared" ref="J44:J46" si="323">F44*15</f>
        <v>15</v>
      </c>
      <c r="K44" s="6">
        <f t="shared" ref="K44:K46" si="324">G44*12</f>
        <v>0</v>
      </c>
      <c r="L44" s="6">
        <f t="shared" ref="L44:L46" si="325">H44*10</f>
        <v>0</v>
      </c>
      <c r="M44" s="8">
        <f t="shared" ref="M44:M46" si="326">J44+K44+L44</f>
        <v>15</v>
      </c>
      <c r="N44" s="6"/>
      <c r="O44" s="6"/>
      <c r="P44" s="6"/>
      <c r="Q44" s="101">
        <v>1</v>
      </c>
      <c r="R44" s="6"/>
      <c r="S44" s="6"/>
      <c r="T44" s="7">
        <f t="shared" ref="T44:T46" si="327">N44*1+O44*2+P44*3+Q44*4+R44*6+S44*8</f>
        <v>4</v>
      </c>
      <c r="U44" s="6"/>
      <c r="V44" s="6"/>
      <c r="W44" s="6"/>
      <c r="X44" s="5"/>
      <c r="Y44" s="5"/>
      <c r="Z44" s="6"/>
      <c r="AA44" s="7">
        <f t="shared" ref="AA44:AA46" si="328">U44*1+V44*2+W44*3+X44*4+Y44*6+Z44*8</f>
        <v>0</v>
      </c>
      <c r="AB44" s="6"/>
      <c r="AC44" s="6"/>
      <c r="AD44" s="6"/>
      <c r="AE44" s="6"/>
      <c r="AF44" s="6"/>
      <c r="AG44" s="6"/>
      <c r="AH44" s="18">
        <f t="shared" ref="AH44:AH46" si="329">AB44*1+AC44*2+AD44*3+AE44*4+AF44*6+AG44*8</f>
        <v>0</v>
      </c>
      <c r="AI44" s="45">
        <f t="shared" ref="AI44:AI46" si="330">AH44+AA44+T44</f>
        <v>4</v>
      </c>
      <c r="AJ44" s="32"/>
      <c r="AK44" s="62" t="s">
        <v>59</v>
      </c>
      <c r="AL44" s="85" t="s">
        <v>53</v>
      </c>
      <c r="AM44" s="100">
        <v>4</v>
      </c>
      <c r="AN44" s="5">
        <v>1</v>
      </c>
      <c r="AO44" s="5"/>
      <c r="AP44" s="5"/>
      <c r="AQ44" s="7">
        <f t="shared" ref="AQ44:AQ46" si="331">AN44+AO44+AP44</f>
        <v>1</v>
      </c>
      <c r="AR44" s="6">
        <f t="shared" ref="AR44:AR46" si="332">AN44*15</f>
        <v>15</v>
      </c>
      <c r="AS44" s="6">
        <f t="shared" ref="AS44:AS46" si="333">AO44*12</f>
        <v>0</v>
      </c>
      <c r="AT44" s="6">
        <f t="shared" ref="AT44:AT46" si="334">AP44*10</f>
        <v>0</v>
      </c>
      <c r="AU44" s="8">
        <f t="shared" ref="AU44:AU46" si="335">AR44+AS44+AT44</f>
        <v>15</v>
      </c>
      <c r="AV44" s="6"/>
      <c r="AW44" s="6"/>
      <c r="AX44" s="6"/>
      <c r="AY44" s="101">
        <v>1</v>
      </c>
      <c r="AZ44" s="6"/>
      <c r="BA44" s="6"/>
      <c r="BB44" s="7">
        <f t="shared" ref="BB44:BB46" si="336">AV44*1+AW44*2+AX44*3+AY44*4+AZ44*6+BA44*8</f>
        <v>4</v>
      </c>
      <c r="BC44" s="6"/>
      <c r="BD44" s="6"/>
      <c r="BE44" s="6"/>
      <c r="BF44" s="5"/>
      <c r="BG44" s="5"/>
      <c r="BH44" s="6"/>
      <c r="BI44" s="7">
        <f t="shared" ref="BI44:BI46" si="337">BC44*1+BD44*2+BE44*3+BF44*4+BG44*6+BH44*8</f>
        <v>0</v>
      </c>
      <c r="BJ44" s="6"/>
      <c r="BK44" s="6"/>
      <c r="BL44" s="6"/>
      <c r="BM44" s="6"/>
      <c r="BN44" s="6"/>
      <c r="BO44" s="6"/>
      <c r="BP44" s="276">
        <f t="shared" ref="BP44:BP46" si="338">BJ44*1+BK44*2+BL44*3+BM44*4+BN44*6+BO44*8</f>
        <v>0</v>
      </c>
      <c r="BQ44" s="45">
        <f t="shared" ref="BQ44:BQ46" si="339">BP44+BI44+BB44</f>
        <v>4</v>
      </c>
      <c r="BR44" s="304"/>
      <c r="BS44" s="448"/>
      <c r="BT44" s="51">
        <v>1</v>
      </c>
      <c r="BU44" s="62" t="s">
        <v>59</v>
      </c>
      <c r="BV44" s="85" t="s">
        <v>53</v>
      </c>
      <c r="BW44" s="100">
        <v>4</v>
      </c>
      <c r="BX44" s="5">
        <v>1</v>
      </c>
      <c r="BY44" s="5"/>
      <c r="BZ44" s="5"/>
      <c r="CA44" s="7">
        <f t="shared" ref="CA44" si="340">BX44+BY44+BZ44</f>
        <v>1</v>
      </c>
      <c r="CB44" s="6">
        <f t="shared" ref="CB44" si="341">BX44*15</f>
        <v>15</v>
      </c>
      <c r="CC44" s="6">
        <f t="shared" ref="CC44" si="342">BY44*12</f>
        <v>0</v>
      </c>
      <c r="CD44" s="6">
        <f t="shared" ref="CD44" si="343">BZ44*10</f>
        <v>0</v>
      </c>
      <c r="CE44" s="8">
        <f t="shared" ref="CE44" si="344">CB44+CC44+CD44</f>
        <v>15</v>
      </c>
      <c r="CF44" s="6"/>
      <c r="CG44" s="6"/>
      <c r="CH44" s="6"/>
      <c r="CI44" s="101">
        <v>1</v>
      </c>
      <c r="CJ44" s="6"/>
      <c r="CK44" s="6"/>
      <c r="CL44" s="7">
        <f t="shared" ref="CL44" si="345">CF44*1+CG44*2+CH44*3+CI44*4+CJ44*6+CK44*8</f>
        <v>4</v>
      </c>
      <c r="CM44" s="6"/>
      <c r="CN44" s="6"/>
      <c r="CO44" s="6"/>
      <c r="CP44" s="5"/>
      <c r="CQ44" s="5"/>
      <c r="CR44" s="6"/>
      <c r="CS44" s="7">
        <f t="shared" ref="CS44" si="346">CM44*1+CN44*2+CO44*3+CP44*4+CQ44*6+CR44*8</f>
        <v>0</v>
      </c>
      <c r="CT44" s="6"/>
      <c r="CU44" s="6"/>
      <c r="CV44" s="6"/>
      <c r="CW44" s="6"/>
      <c r="CX44" s="6"/>
      <c r="CY44" s="6"/>
      <c r="CZ44" s="276">
        <f t="shared" ref="CZ44" si="347">CT44*1+CU44*2+CV44*3+CW44*4+CX44*6+CY44*8</f>
        <v>0</v>
      </c>
      <c r="DA44" s="45">
        <f t="shared" ref="DA44" si="348">CZ44+CS44+CL44</f>
        <v>4</v>
      </c>
      <c r="DB44" s="92"/>
    </row>
    <row r="45" spans="1:106" ht="15" customHeight="1">
      <c r="A45" s="448"/>
      <c r="B45" s="51">
        <v>1</v>
      </c>
      <c r="C45" s="62" t="s">
        <v>60</v>
      </c>
      <c r="D45" s="85" t="s">
        <v>54</v>
      </c>
      <c r="E45" s="100">
        <v>4</v>
      </c>
      <c r="F45" s="5">
        <v>1</v>
      </c>
      <c r="G45" s="5"/>
      <c r="H45" s="5"/>
      <c r="I45" s="7">
        <f>F45+G45+H45</f>
        <v>1</v>
      </c>
      <c r="J45" s="6">
        <f>F45*15</f>
        <v>15</v>
      </c>
      <c r="K45" s="6">
        <f>G45*12</f>
        <v>0</v>
      </c>
      <c r="L45" s="6">
        <f>H45*10</f>
        <v>0</v>
      </c>
      <c r="M45" s="8">
        <f>J45+K45+L45</f>
        <v>15</v>
      </c>
      <c r="N45" s="5"/>
      <c r="O45" s="5"/>
      <c r="P45" s="5"/>
      <c r="Q45" s="5">
        <v>1</v>
      </c>
      <c r="R45" s="5"/>
      <c r="S45" s="6"/>
      <c r="T45" s="7">
        <f>N45*1+O45*2+P45*3+Q45*4+R45*6+S45*8</f>
        <v>4</v>
      </c>
      <c r="U45" s="6"/>
      <c r="V45" s="6"/>
      <c r="W45" s="6"/>
      <c r="X45" s="5"/>
      <c r="Y45" s="5"/>
      <c r="Z45" s="6"/>
      <c r="AA45" s="7">
        <f>U45*1+V45*2+W45*3+X45*4+Y45*6+Z45*8</f>
        <v>0</v>
      </c>
      <c r="AB45" s="6"/>
      <c r="AC45" s="6"/>
      <c r="AD45" s="6"/>
      <c r="AE45" s="6"/>
      <c r="AF45" s="6"/>
      <c r="AG45" s="6"/>
      <c r="AH45" s="18">
        <f>AB45*1+AC45*2+AD45*3+AE45*4+AF45*6+AG45*8</f>
        <v>0</v>
      </c>
      <c r="AI45" s="45">
        <f>AH45+AA45+T45</f>
        <v>4</v>
      </c>
      <c r="AJ45" s="32"/>
      <c r="AK45" s="62" t="s">
        <v>60</v>
      </c>
      <c r="AL45" s="85" t="s">
        <v>54</v>
      </c>
      <c r="AM45" s="100">
        <v>4</v>
      </c>
      <c r="AN45" s="5">
        <v>1</v>
      </c>
      <c r="AO45" s="5"/>
      <c r="AP45" s="5"/>
      <c r="AQ45" s="7">
        <f t="shared" si="331"/>
        <v>1</v>
      </c>
      <c r="AR45" s="6">
        <f t="shared" si="332"/>
        <v>15</v>
      </c>
      <c r="AS45" s="6">
        <f t="shared" si="333"/>
        <v>0</v>
      </c>
      <c r="AT45" s="6">
        <f t="shared" si="334"/>
        <v>0</v>
      </c>
      <c r="AU45" s="8">
        <f t="shared" si="335"/>
        <v>15</v>
      </c>
      <c r="AV45" s="5"/>
      <c r="AW45" s="5"/>
      <c r="AX45" s="5"/>
      <c r="AY45" s="5">
        <v>1</v>
      </c>
      <c r="AZ45" s="5"/>
      <c r="BA45" s="6"/>
      <c r="BB45" s="7">
        <f t="shared" si="336"/>
        <v>4</v>
      </c>
      <c r="BC45" s="6"/>
      <c r="BD45" s="6"/>
      <c r="BE45" s="6"/>
      <c r="BF45" s="5"/>
      <c r="BG45" s="5"/>
      <c r="BH45" s="6"/>
      <c r="BI45" s="7">
        <f t="shared" si="337"/>
        <v>0</v>
      </c>
      <c r="BJ45" s="6"/>
      <c r="BK45" s="6"/>
      <c r="BL45" s="6"/>
      <c r="BM45" s="6"/>
      <c r="BN45" s="6"/>
      <c r="BO45" s="6"/>
      <c r="BP45" s="276">
        <f t="shared" si="338"/>
        <v>0</v>
      </c>
      <c r="BQ45" s="45">
        <f t="shared" si="339"/>
        <v>4</v>
      </c>
      <c r="BR45" s="304"/>
      <c r="BS45" s="448"/>
      <c r="BT45" s="51">
        <v>1</v>
      </c>
      <c r="BU45" s="62" t="s">
        <v>60</v>
      </c>
      <c r="BV45" s="85" t="s">
        <v>54</v>
      </c>
      <c r="BW45" s="100">
        <v>4</v>
      </c>
      <c r="BX45" s="5">
        <v>1</v>
      </c>
      <c r="BY45" s="5"/>
      <c r="BZ45" s="5"/>
      <c r="CA45" s="7">
        <f>BX45+BY45+BZ45</f>
        <v>1</v>
      </c>
      <c r="CB45" s="6">
        <f>BX45*15</f>
        <v>15</v>
      </c>
      <c r="CC45" s="6">
        <f>BY45*12</f>
        <v>0</v>
      </c>
      <c r="CD45" s="6">
        <f>BZ45*10</f>
        <v>0</v>
      </c>
      <c r="CE45" s="8">
        <f>CB45+CC45+CD45</f>
        <v>15</v>
      </c>
      <c r="CF45" s="5"/>
      <c r="CG45" s="5"/>
      <c r="CH45" s="5"/>
      <c r="CI45" s="5">
        <v>1</v>
      </c>
      <c r="CJ45" s="5"/>
      <c r="CK45" s="6"/>
      <c r="CL45" s="7">
        <f>CF45*1+CG45*2+CH45*3+CI45*4+CJ45*6+CK45*8</f>
        <v>4</v>
      </c>
      <c r="CM45" s="6"/>
      <c r="CN45" s="6"/>
      <c r="CO45" s="6"/>
      <c r="CP45" s="5"/>
      <c r="CQ45" s="5"/>
      <c r="CR45" s="6"/>
      <c r="CS45" s="7">
        <f>CM45*1+CN45*2+CO45*3+CP45*4+CQ45*6+CR45*8</f>
        <v>0</v>
      </c>
      <c r="CT45" s="6"/>
      <c r="CU45" s="6"/>
      <c r="CV45" s="6"/>
      <c r="CW45" s="6"/>
      <c r="CX45" s="6"/>
      <c r="CY45" s="6"/>
      <c r="CZ45" s="276">
        <f>CT45*1+CU45*2+CV45*3+CW45*4+CX45*6+CY45*8</f>
        <v>0</v>
      </c>
      <c r="DA45" s="45">
        <f>CZ45+CS45+CL45</f>
        <v>4</v>
      </c>
      <c r="DB45" s="92"/>
    </row>
    <row r="46" spans="1:106" ht="15" customHeight="1">
      <c r="A46" s="448"/>
      <c r="B46" s="51">
        <v>2</v>
      </c>
      <c r="C46" s="62" t="s">
        <v>61</v>
      </c>
      <c r="D46" s="85" t="s">
        <v>55</v>
      </c>
      <c r="E46" s="122">
        <v>4</v>
      </c>
      <c r="F46" s="5">
        <v>1</v>
      </c>
      <c r="G46" s="5">
        <v>1</v>
      </c>
      <c r="H46" s="5"/>
      <c r="I46" s="7">
        <f t="shared" si="322"/>
        <v>2</v>
      </c>
      <c r="J46" s="6">
        <f t="shared" si="323"/>
        <v>15</v>
      </c>
      <c r="K46" s="6">
        <f t="shared" si="324"/>
        <v>12</v>
      </c>
      <c r="L46" s="6">
        <f t="shared" si="325"/>
        <v>0</v>
      </c>
      <c r="M46" s="8">
        <f t="shared" si="326"/>
        <v>27</v>
      </c>
      <c r="N46" s="5"/>
      <c r="O46" s="13">
        <v>1</v>
      </c>
      <c r="P46" s="13"/>
      <c r="Q46" s="13"/>
      <c r="R46" s="13"/>
      <c r="S46" s="12"/>
      <c r="T46" s="7">
        <f t="shared" si="327"/>
        <v>2</v>
      </c>
      <c r="U46" s="6"/>
      <c r="V46" s="13">
        <v>1</v>
      </c>
      <c r="W46" s="13"/>
      <c r="X46" s="13"/>
      <c r="Y46" s="13"/>
      <c r="Z46" s="12"/>
      <c r="AA46" s="7">
        <f t="shared" si="328"/>
        <v>2</v>
      </c>
      <c r="AB46" s="12"/>
      <c r="AC46" s="12"/>
      <c r="AD46" s="12"/>
      <c r="AE46" s="12"/>
      <c r="AF46" s="12"/>
      <c r="AG46" s="12"/>
      <c r="AH46" s="18">
        <f t="shared" si="329"/>
        <v>0</v>
      </c>
      <c r="AI46" s="45">
        <f t="shared" si="330"/>
        <v>4</v>
      </c>
      <c r="AJ46" s="32"/>
      <c r="AK46" s="62" t="s">
        <v>61</v>
      </c>
      <c r="AL46" s="85" t="s">
        <v>55</v>
      </c>
      <c r="AM46" s="122">
        <v>4</v>
      </c>
      <c r="AN46" s="5">
        <v>1</v>
      </c>
      <c r="AO46" s="5">
        <v>1</v>
      </c>
      <c r="AP46" s="5"/>
      <c r="AQ46" s="7">
        <f t="shared" si="331"/>
        <v>2</v>
      </c>
      <c r="AR46" s="6">
        <f t="shared" si="332"/>
        <v>15</v>
      </c>
      <c r="AS46" s="6">
        <f t="shared" si="333"/>
        <v>12</v>
      </c>
      <c r="AT46" s="6">
        <f t="shared" si="334"/>
        <v>0</v>
      </c>
      <c r="AU46" s="8">
        <f t="shared" si="335"/>
        <v>27</v>
      </c>
      <c r="AV46" s="5"/>
      <c r="AW46" s="13">
        <v>1</v>
      </c>
      <c r="AX46" s="13"/>
      <c r="AY46" s="13"/>
      <c r="AZ46" s="13"/>
      <c r="BA46" s="12"/>
      <c r="BB46" s="7">
        <f t="shared" si="336"/>
        <v>2</v>
      </c>
      <c r="BC46" s="6"/>
      <c r="BD46" s="13">
        <v>1</v>
      </c>
      <c r="BE46" s="13"/>
      <c r="BF46" s="13"/>
      <c r="BG46" s="13"/>
      <c r="BH46" s="12"/>
      <c r="BI46" s="7">
        <f t="shared" si="337"/>
        <v>2</v>
      </c>
      <c r="BJ46" s="12"/>
      <c r="BK46" s="12"/>
      <c r="BL46" s="12"/>
      <c r="BM46" s="12"/>
      <c r="BN46" s="12"/>
      <c r="BO46" s="12"/>
      <c r="BP46" s="276">
        <f t="shared" si="338"/>
        <v>0</v>
      </c>
      <c r="BQ46" s="45">
        <f t="shared" si="339"/>
        <v>4</v>
      </c>
      <c r="BR46" s="304"/>
      <c r="BS46" s="448"/>
      <c r="BT46" s="51">
        <v>2</v>
      </c>
      <c r="BU46" s="62" t="s">
        <v>61</v>
      </c>
      <c r="BV46" s="85" t="s">
        <v>55</v>
      </c>
      <c r="BW46" s="122">
        <v>4</v>
      </c>
      <c r="BX46" s="5">
        <v>1</v>
      </c>
      <c r="BY46" s="5">
        <v>1</v>
      </c>
      <c r="BZ46" s="5"/>
      <c r="CA46" s="7">
        <f t="shared" ref="CA46" si="349">BX46+BY46+BZ46</f>
        <v>2</v>
      </c>
      <c r="CB46" s="6">
        <f t="shared" ref="CB46" si="350">BX46*15</f>
        <v>15</v>
      </c>
      <c r="CC46" s="6">
        <f t="shared" ref="CC46" si="351">BY46*12</f>
        <v>12</v>
      </c>
      <c r="CD46" s="6">
        <f t="shared" ref="CD46" si="352">BZ46*10</f>
        <v>0</v>
      </c>
      <c r="CE46" s="8">
        <f t="shared" ref="CE46" si="353">CB46+CC46+CD46</f>
        <v>27</v>
      </c>
      <c r="CF46" s="5"/>
      <c r="CG46" s="13">
        <v>1</v>
      </c>
      <c r="CH46" s="13"/>
      <c r="CI46" s="13"/>
      <c r="CJ46" s="13"/>
      <c r="CK46" s="12"/>
      <c r="CL46" s="7">
        <f t="shared" ref="CL46" si="354">CF46*1+CG46*2+CH46*3+CI46*4+CJ46*6+CK46*8</f>
        <v>2</v>
      </c>
      <c r="CM46" s="6"/>
      <c r="CN46" s="13">
        <v>1</v>
      </c>
      <c r="CO46" s="13"/>
      <c r="CP46" s="13"/>
      <c r="CQ46" s="13"/>
      <c r="CR46" s="12"/>
      <c r="CS46" s="7">
        <f t="shared" ref="CS46" si="355">CM46*1+CN46*2+CO46*3+CP46*4+CQ46*6+CR46*8</f>
        <v>2</v>
      </c>
      <c r="CT46" s="12"/>
      <c r="CU46" s="12"/>
      <c r="CV46" s="12"/>
      <c r="CW46" s="12"/>
      <c r="CX46" s="12"/>
      <c r="CY46" s="12"/>
      <c r="CZ46" s="276">
        <f t="shared" ref="CZ46" si="356">CT46*1+CU46*2+CV46*3+CW46*4+CX46*6+CY46*8</f>
        <v>0</v>
      </c>
      <c r="DA46" s="45">
        <f t="shared" ref="DA46" si="357">CZ46+CS46+CL46</f>
        <v>4</v>
      </c>
      <c r="DB46" s="92"/>
    </row>
    <row r="47" spans="1:106" ht="15" customHeight="1">
      <c r="A47" s="92"/>
      <c r="B47" s="58"/>
      <c r="C47" s="36"/>
      <c r="D47" s="86"/>
      <c r="E47" s="64">
        <f t="shared" ref="E47:AI47" si="358">SUM(E44:E46)</f>
        <v>12</v>
      </c>
      <c r="F47" s="64">
        <f t="shared" si="358"/>
        <v>3</v>
      </c>
      <c r="G47" s="64">
        <f t="shared" si="358"/>
        <v>1</v>
      </c>
      <c r="H47" s="64">
        <f t="shared" si="358"/>
        <v>0</v>
      </c>
      <c r="I47" s="64">
        <f t="shared" si="358"/>
        <v>4</v>
      </c>
      <c r="J47" s="64">
        <f t="shared" si="358"/>
        <v>45</v>
      </c>
      <c r="K47" s="64">
        <f t="shared" si="358"/>
        <v>12</v>
      </c>
      <c r="L47" s="64">
        <f t="shared" si="358"/>
        <v>0</v>
      </c>
      <c r="M47" s="64">
        <f t="shared" si="358"/>
        <v>57</v>
      </c>
      <c r="N47" s="64">
        <f t="shared" si="358"/>
        <v>0</v>
      </c>
      <c r="O47" s="64">
        <f t="shared" si="358"/>
        <v>1</v>
      </c>
      <c r="P47" s="64">
        <f t="shared" si="358"/>
        <v>0</v>
      </c>
      <c r="Q47" s="64">
        <f t="shared" si="358"/>
        <v>2</v>
      </c>
      <c r="R47" s="64">
        <f t="shared" si="358"/>
        <v>0</v>
      </c>
      <c r="S47" s="64">
        <f t="shared" si="358"/>
        <v>0</v>
      </c>
      <c r="T47" s="64">
        <f t="shared" si="358"/>
        <v>10</v>
      </c>
      <c r="U47" s="64">
        <f t="shared" si="358"/>
        <v>0</v>
      </c>
      <c r="V47" s="64">
        <f t="shared" si="358"/>
        <v>1</v>
      </c>
      <c r="W47" s="64">
        <f t="shared" si="358"/>
        <v>0</v>
      </c>
      <c r="X47" s="64">
        <f t="shared" si="358"/>
        <v>0</v>
      </c>
      <c r="Y47" s="64">
        <f t="shared" si="358"/>
        <v>0</v>
      </c>
      <c r="Z47" s="64">
        <f t="shared" si="358"/>
        <v>0</v>
      </c>
      <c r="AA47" s="64">
        <f t="shared" si="358"/>
        <v>2</v>
      </c>
      <c r="AB47" s="64">
        <f t="shared" si="358"/>
        <v>0</v>
      </c>
      <c r="AC47" s="64">
        <f t="shared" si="358"/>
        <v>0</v>
      </c>
      <c r="AD47" s="64">
        <f t="shared" si="358"/>
        <v>0</v>
      </c>
      <c r="AE47" s="64">
        <f t="shared" si="358"/>
        <v>0</v>
      </c>
      <c r="AF47" s="64">
        <f t="shared" si="358"/>
        <v>0</v>
      </c>
      <c r="AG47" s="64">
        <f t="shared" si="358"/>
        <v>0</v>
      </c>
      <c r="AH47" s="64">
        <f t="shared" si="358"/>
        <v>0</v>
      </c>
      <c r="AI47" s="64">
        <f t="shared" si="358"/>
        <v>12</v>
      </c>
      <c r="AJ47" s="69"/>
      <c r="AK47" s="36"/>
      <c r="AL47" s="86"/>
      <c r="AM47" s="64">
        <f t="shared" ref="AM47:BQ47" si="359">SUM(AM44:AM46)</f>
        <v>12</v>
      </c>
      <c r="AN47" s="64">
        <f t="shared" si="359"/>
        <v>3</v>
      </c>
      <c r="AO47" s="64">
        <f t="shared" si="359"/>
        <v>1</v>
      </c>
      <c r="AP47" s="64">
        <f t="shared" si="359"/>
        <v>0</v>
      </c>
      <c r="AQ47" s="64">
        <f t="shared" si="359"/>
        <v>4</v>
      </c>
      <c r="AR47" s="64">
        <f t="shared" si="359"/>
        <v>45</v>
      </c>
      <c r="AS47" s="64">
        <f t="shared" si="359"/>
        <v>12</v>
      </c>
      <c r="AT47" s="64">
        <f t="shared" si="359"/>
        <v>0</v>
      </c>
      <c r="AU47" s="64">
        <f t="shared" si="359"/>
        <v>57</v>
      </c>
      <c r="AV47" s="64">
        <f t="shared" si="359"/>
        <v>0</v>
      </c>
      <c r="AW47" s="64">
        <f t="shared" si="359"/>
        <v>1</v>
      </c>
      <c r="AX47" s="64">
        <f t="shared" si="359"/>
        <v>0</v>
      </c>
      <c r="AY47" s="64">
        <f t="shared" si="359"/>
        <v>2</v>
      </c>
      <c r="AZ47" s="64">
        <f t="shared" si="359"/>
        <v>0</v>
      </c>
      <c r="BA47" s="64">
        <f t="shared" si="359"/>
        <v>0</v>
      </c>
      <c r="BB47" s="64">
        <f t="shared" si="359"/>
        <v>10</v>
      </c>
      <c r="BC47" s="64">
        <f t="shared" si="359"/>
        <v>0</v>
      </c>
      <c r="BD47" s="64">
        <f t="shared" si="359"/>
        <v>1</v>
      </c>
      <c r="BE47" s="64">
        <f t="shared" si="359"/>
        <v>0</v>
      </c>
      <c r="BF47" s="64">
        <f t="shared" si="359"/>
        <v>0</v>
      </c>
      <c r="BG47" s="64">
        <f t="shared" si="359"/>
        <v>0</v>
      </c>
      <c r="BH47" s="64">
        <f t="shared" si="359"/>
        <v>0</v>
      </c>
      <c r="BI47" s="64">
        <f t="shared" si="359"/>
        <v>2</v>
      </c>
      <c r="BJ47" s="64">
        <f t="shared" si="359"/>
        <v>0</v>
      </c>
      <c r="BK47" s="64">
        <f t="shared" si="359"/>
        <v>0</v>
      </c>
      <c r="BL47" s="64">
        <f t="shared" si="359"/>
        <v>0</v>
      </c>
      <c r="BM47" s="64">
        <f t="shared" si="359"/>
        <v>0</v>
      </c>
      <c r="BN47" s="64">
        <f t="shared" si="359"/>
        <v>0</v>
      </c>
      <c r="BO47" s="64">
        <f t="shared" si="359"/>
        <v>0</v>
      </c>
      <c r="BP47" s="161">
        <f t="shared" si="359"/>
        <v>0</v>
      </c>
      <c r="BQ47" s="64">
        <f t="shared" si="359"/>
        <v>12</v>
      </c>
      <c r="BR47" s="304">
        <v>0</v>
      </c>
      <c r="BS47" s="92"/>
      <c r="BT47" s="58"/>
      <c r="BU47" s="36"/>
      <c r="BV47" s="86"/>
      <c r="BW47" s="64">
        <f t="shared" ref="BW47" si="360">SUM(BW44:BW46)</f>
        <v>12</v>
      </c>
      <c r="BX47" s="64">
        <f t="shared" ref="BX47" si="361">SUM(BX44:BX46)</f>
        <v>3</v>
      </c>
      <c r="BY47" s="64">
        <f t="shared" ref="BY47" si="362">SUM(BY44:BY46)</f>
        <v>1</v>
      </c>
      <c r="BZ47" s="64">
        <f t="shared" ref="BZ47" si="363">SUM(BZ44:BZ46)</f>
        <v>0</v>
      </c>
      <c r="CA47" s="64">
        <f t="shared" ref="CA47" si="364">SUM(CA44:CA46)</f>
        <v>4</v>
      </c>
      <c r="CB47" s="64">
        <f t="shared" ref="CB47" si="365">SUM(CB44:CB46)</f>
        <v>45</v>
      </c>
      <c r="CC47" s="64">
        <f t="shared" ref="CC47" si="366">SUM(CC44:CC46)</f>
        <v>12</v>
      </c>
      <c r="CD47" s="64">
        <f t="shared" ref="CD47" si="367">SUM(CD44:CD46)</f>
        <v>0</v>
      </c>
      <c r="CE47" s="64">
        <f t="shared" ref="CE47" si="368">SUM(CE44:CE46)</f>
        <v>57</v>
      </c>
      <c r="CF47" s="64">
        <f t="shared" ref="CF47" si="369">SUM(CF44:CF46)</f>
        <v>0</v>
      </c>
      <c r="CG47" s="64">
        <f t="shared" ref="CG47" si="370">SUM(CG44:CG46)</f>
        <v>1</v>
      </c>
      <c r="CH47" s="64">
        <f t="shared" ref="CH47" si="371">SUM(CH44:CH46)</f>
        <v>0</v>
      </c>
      <c r="CI47" s="64">
        <f t="shared" ref="CI47" si="372">SUM(CI44:CI46)</f>
        <v>2</v>
      </c>
      <c r="CJ47" s="64">
        <f t="shared" ref="CJ47" si="373">SUM(CJ44:CJ46)</f>
        <v>0</v>
      </c>
      <c r="CK47" s="64">
        <f t="shared" ref="CK47" si="374">SUM(CK44:CK46)</f>
        <v>0</v>
      </c>
      <c r="CL47" s="64">
        <f t="shared" ref="CL47" si="375">SUM(CL44:CL46)</f>
        <v>10</v>
      </c>
      <c r="CM47" s="64">
        <f t="shared" ref="CM47" si="376">SUM(CM44:CM46)</f>
        <v>0</v>
      </c>
      <c r="CN47" s="64">
        <f t="shared" ref="CN47" si="377">SUM(CN44:CN46)</f>
        <v>1</v>
      </c>
      <c r="CO47" s="64">
        <f t="shared" ref="CO47" si="378">SUM(CO44:CO46)</f>
        <v>0</v>
      </c>
      <c r="CP47" s="64">
        <f t="shared" ref="CP47" si="379">SUM(CP44:CP46)</f>
        <v>0</v>
      </c>
      <c r="CQ47" s="64">
        <f t="shared" ref="CQ47" si="380">SUM(CQ44:CQ46)</f>
        <v>0</v>
      </c>
      <c r="CR47" s="64">
        <f t="shared" ref="CR47" si="381">SUM(CR44:CR46)</f>
        <v>0</v>
      </c>
      <c r="CS47" s="64">
        <f t="shared" ref="CS47" si="382">SUM(CS44:CS46)</f>
        <v>2</v>
      </c>
      <c r="CT47" s="64">
        <f t="shared" ref="CT47" si="383">SUM(CT44:CT46)</f>
        <v>0</v>
      </c>
      <c r="CU47" s="64">
        <f t="shared" ref="CU47" si="384">SUM(CU44:CU46)</f>
        <v>0</v>
      </c>
      <c r="CV47" s="64">
        <f t="shared" ref="CV47" si="385">SUM(CV44:CV46)</f>
        <v>0</v>
      </c>
      <c r="CW47" s="64">
        <f t="shared" ref="CW47" si="386">SUM(CW44:CW46)</f>
        <v>0</v>
      </c>
      <c r="CX47" s="64">
        <f t="shared" ref="CX47" si="387">SUM(CX44:CX46)</f>
        <v>0</v>
      </c>
      <c r="CY47" s="64">
        <f t="shared" ref="CY47" si="388">SUM(CY44:CY46)</f>
        <v>0</v>
      </c>
      <c r="CZ47" s="161">
        <f t="shared" ref="CZ47" si="389">SUM(CZ44:CZ46)</f>
        <v>0</v>
      </c>
      <c r="DA47" s="64">
        <f t="shared" ref="DA47" si="390">SUM(DA44:DA46)</f>
        <v>12</v>
      </c>
      <c r="DB47" s="92"/>
    </row>
    <row r="48" spans="1:106" ht="28.5" customHeight="1">
      <c r="A48" s="92"/>
      <c r="B48" s="55"/>
      <c r="C48" s="103" t="s">
        <v>30</v>
      </c>
      <c r="D48" s="86"/>
      <c r="E48" s="64"/>
      <c r="F48" s="14"/>
      <c r="G48" s="14"/>
      <c r="H48" s="14"/>
      <c r="I48" s="9"/>
      <c r="J48" s="56"/>
      <c r="K48" s="14"/>
      <c r="L48" s="14"/>
      <c r="M48" s="21"/>
      <c r="N48" s="27">
        <f t="shared" ref="N48:S48" si="391">N47*N43*15*16</f>
        <v>0</v>
      </c>
      <c r="O48" s="27">
        <f>O47*O43*15*16</f>
        <v>480</v>
      </c>
      <c r="P48" s="27">
        <f t="shared" si="391"/>
        <v>0</v>
      </c>
      <c r="Q48" s="27">
        <f t="shared" si="391"/>
        <v>1920</v>
      </c>
      <c r="R48" s="27">
        <f t="shared" si="391"/>
        <v>0</v>
      </c>
      <c r="S48" s="27">
        <f t="shared" si="391"/>
        <v>0</v>
      </c>
      <c r="T48" s="31">
        <f>SUM(N48:S48)</f>
        <v>2400</v>
      </c>
      <c r="U48" s="27">
        <f t="shared" ref="U48:Z48" si="392">U47*U43*12*16</f>
        <v>0</v>
      </c>
      <c r="V48" s="27">
        <f t="shared" si="392"/>
        <v>384</v>
      </c>
      <c r="W48" s="27">
        <f t="shared" si="392"/>
        <v>0</v>
      </c>
      <c r="X48" s="27">
        <f t="shared" si="392"/>
        <v>0</v>
      </c>
      <c r="Y48" s="27">
        <f t="shared" si="392"/>
        <v>0</v>
      </c>
      <c r="Z48" s="27">
        <f t="shared" si="392"/>
        <v>0</v>
      </c>
      <c r="AA48" s="31">
        <f>SUM(U48:Z48)</f>
        <v>384</v>
      </c>
      <c r="AB48" s="27">
        <f t="shared" ref="AB48:AG48" si="393">AB47*AB43*10*16</f>
        <v>0</v>
      </c>
      <c r="AC48" s="27">
        <f t="shared" si="393"/>
        <v>0</v>
      </c>
      <c r="AD48" s="27">
        <f t="shared" si="393"/>
        <v>0</v>
      </c>
      <c r="AE48" s="27">
        <f t="shared" si="393"/>
        <v>0</v>
      </c>
      <c r="AF48" s="27">
        <f t="shared" si="393"/>
        <v>0</v>
      </c>
      <c r="AG48" s="27">
        <f t="shared" si="393"/>
        <v>0</v>
      </c>
      <c r="AH48" s="9">
        <f>SUM(AB48:AG48)</f>
        <v>0</v>
      </c>
      <c r="AI48" s="34">
        <f>AH48+AA48+T48</f>
        <v>2784</v>
      </c>
      <c r="AJ48" s="59"/>
      <c r="AK48" s="103" t="s">
        <v>30</v>
      </c>
      <c r="AL48" s="86"/>
      <c r="AM48" s="64"/>
      <c r="AN48" s="14"/>
      <c r="AO48" s="14"/>
      <c r="AP48" s="14"/>
      <c r="AQ48" s="9"/>
      <c r="AR48" s="56"/>
      <c r="AS48" s="14"/>
      <c r="AT48" s="14"/>
      <c r="AU48" s="21"/>
      <c r="AV48" s="27">
        <f t="shared" ref="AV48:BA48" si="394">AV47*AV43*15*20</f>
        <v>0</v>
      </c>
      <c r="AW48" s="27">
        <f t="shared" si="394"/>
        <v>600</v>
      </c>
      <c r="AX48" s="27">
        <f t="shared" si="394"/>
        <v>0</v>
      </c>
      <c r="AY48" s="27">
        <f t="shared" si="394"/>
        <v>2400</v>
      </c>
      <c r="AZ48" s="27">
        <f t="shared" si="394"/>
        <v>0</v>
      </c>
      <c r="BA48" s="27">
        <f t="shared" si="394"/>
        <v>0</v>
      </c>
      <c r="BB48" s="29">
        <f>SUM(AV48:BA48)</f>
        <v>3000</v>
      </c>
      <c r="BC48" s="27">
        <f>BC47*BC43*12*20</f>
        <v>0</v>
      </c>
      <c r="BD48" s="27">
        <f t="shared" ref="BD48:BH48" si="395">BD47*BD43*12*20</f>
        <v>480</v>
      </c>
      <c r="BE48" s="27">
        <f t="shared" si="395"/>
        <v>0</v>
      </c>
      <c r="BF48" s="27">
        <f t="shared" si="395"/>
        <v>0</v>
      </c>
      <c r="BG48" s="27">
        <f t="shared" si="395"/>
        <v>0</v>
      </c>
      <c r="BH48" s="27">
        <f t="shared" si="395"/>
        <v>0</v>
      </c>
      <c r="BI48" s="29">
        <f>SUM(BC48:BH48)</f>
        <v>480</v>
      </c>
      <c r="BJ48" s="27">
        <f t="shared" ref="BJ48:BO48" si="396">BJ47*BJ43*10*20</f>
        <v>0</v>
      </c>
      <c r="BK48" s="27">
        <f t="shared" si="396"/>
        <v>0</v>
      </c>
      <c r="BL48" s="27">
        <f t="shared" si="396"/>
        <v>0</v>
      </c>
      <c r="BM48" s="27">
        <f t="shared" si="396"/>
        <v>0</v>
      </c>
      <c r="BN48" s="27">
        <f t="shared" si="396"/>
        <v>0</v>
      </c>
      <c r="BO48" s="27">
        <f t="shared" si="396"/>
        <v>0</v>
      </c>
      <c r="BP48" s="245">
        <f>SUM(BJ48:BO48)</f>
        <v>0</v>
      </c>
      <c r="BQ48" s="34">
        <f>BP48+BI48+BB48</f>
        <v>3480</v>
      </c>
      <c r="BR48" s="304"/>
      <c r="BS48" s="92"/>
      <c r="BT48" s="55"/>
      <c r="BU48" s="103" t="s">
        <v>30</v>
      </c>
      <c r="BV48" s="86"/>
      <c r="BW48" s="64"/>
      <c r="BX48" s="14"/>
      <c r="BY48" s="14"/>
      <c r="BZ48" s="14"/>
      <c r="CA48" s="9"/>
      <c r="CB48" s="56"/>
      <c r="CC48" s="14"/>
      <c r="CD48" s="14"/>
      <c r="CE48" s="21"/>
      <c r="CF48" s="27">
        <f t="shared" ref="CF48" si="397">CF47*CF43*15*16</f>
        <v>0</v>
      </c>
      <c r="CG48" s="27">
        <f t="shared" ref="CG48" si="398">CG47*CG43*15*16</f>
        <v>480</v>
      </c>
      <c r="CH48" s="27">
        <f t="shared" ref="CH48" si="399">CH47*CH43*15*16</f>
        <v>0</v>
      </c>
      <c r="CI48" s="27">
        <f t="shared" ref="CI48" si="400">CI47*CI43*15*16</f>
        <v>1920</v>
      </c>
      <c r="CJ48" s="27">
        <f t="shared" ref="CJ48" si="401">CJ47*CJ43*15*16</f>
        <v>0</v>
      </c>
      <c r="CK48" s="27">
        <f t="shared" ref="CK48" si="402">CK47*CK43*15*16</f>
        <v>0</v>
      </c>
      <c r="CL48" s="31">
        <f>SUM(CF48:CK48)</f>
        <v>2400</v>
      </c>
      <c r="CM48" s="27">
        <f t="shared" ref="CM48" si="403">CM47*CM43*12*16</f>
        <v>0</v>
      </c>
      <c r="CN48" s="27">
        <f t="shared" ref="CN48" si="404">CN47*CN43*12*16</f>
        <v>384</v>
      </c>
      <c r="CO48" s="27">
        <f t="shared" ref="CO48" si="405">CO47*CO43*12*16</f>
        <v>0</v>
      </c>
      <c r="CP48" s="27">
        <f t="shared" ref="CP48" si="406">CP47*CP43*12*16</f>
        <v>0</v>
      </c>
      <c r="CQ48" s="27">
        <f t="shared" ref="CQ48" si="407">CQ47*CQ43*12*16</f>
        <v>0</v>
      </c>
      <c r="CR48" s="27">
        <f t="shared" ref="CR48" si="408">CR47*CR43*12*16</f>
        <v>0</v>
      </c>
      <c r="CS48" s="31">
        <f>SUM(CM48:CR48)</f>
        <v>384</v>
      </c>
      <c r="CT48" s="27">
        <f t="shared" ref="CT48" si="409">CT47*CT43*10*16</f>
        <v>0</v>
      </c>
      <c r="CU48" s="27">
        <f t="shared" ref="CU48" si="410">CU47*CU43*10*16</f>
        <v>0</v>
      </c>
      <c r="CV48" s="27">
        <f t="shared" ref="CV48" si="411">CV47*CV43*10*16</f>
        <v>0</v>
      </c>
      <c r="CW48" s="27">
        <f t="shared" ref="CW48" si="412">CW47*CW43*10*16</f>
        <v>0</v>
      </c>
      <c r="CX48" s="27">
        <f t="shared" ref="CX48" si="413">CX47*CX43*10*16</f>
        <v>0</v>
      </c>
      <c r="CY48" s="27">
        <f t="shared" ref="CY48" si="414">CY47*CY43*10*16</f>
        <v>0</v>
      </c>
      <c r="CZ48" s="316">
        <f>SUM(CT48:CY48)</f>
        <v>0</v>
      </c>
      <c r="DA48" s="34">
        <f>CZ48+CS48+CL48</f>
        <v>2784</v>
      </c>
      <c r="DB48" s="437">
        <f>BQ48+BR48+DA48</f>
        <v>6264</v>
      </c>
    </row>
    <row r="49" spans="1:106" ht="15" customHeight="1">
      <c r="A49" s="92"/>
      <c r="B49" s="111"/>
      <c r="C49" s="111"/>
      <c r="D49" s="111"/>
      <c r="E49" s="129"/>
      <c r="F49" s="111"/>
      <c r="G49" s="111"/>
      <c r="H49" s="111"/>
      <c r="I49" s="111"/>
      <c r="J49" s="105"/>
      <c r="K49" s="105"/>
      <c r="L49" s="105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06"/>
      <c r="AJ49" s="105"/>
      <c r="AK49" s="257"/>
      <c r="AL49" s="257"/>
      <c r="AM49" s="129"/>
      <c r="AN49" s="160"/>
      <c r="AO49" s="160"/>
      <c r="AP49" s="160"/>
      <c r="AQ49" s="160"/>
      <c r="AR49" s="105"/>
      <c r="AS49" s="105"/>
      <c r="AT49" s="105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26"/>
      <c r="BR49" s="304"/>
      <c r="BS49" s="92"/>
      <c r="BT49" s="262"/>
      <c r="BU49" s="262"/>
      <c r="BV49" s="262"/>
      <c r="BW49" s="129"/>
      <c r="BX49" s="262"/>
      <c r="BY49" s="262"/>
      <c r="BZ49" s="262"/>
      <c r="CA49" s="262"/>
      <c r="CB49" s="105"/>
      <c r="CC49" s="105"/>
      <c r="CD49" s="105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26"/>
      <c r="DB49" s="92"/>
    </row>
    <row r="50" spans="1:106" ht="30.75" customHeight="1">
      <c r="A50" s="447" t="s">
        <v>27</v>
      </c>
      <c r="B50" s="449" t="s">
        <v>32</v>
      </c>
      <c r="C50" s="451" t="s">
        <v>1</v>
      </c>
      <c r="D50" s="26" t="s">
        <v>15</v>
      </c>
      <c r="E50" s="63"/>
      <c r="F50" s="442" t="s">
        <v>2</v>
      </c>
      <c r="G50" s="443"/>
      <c r="H50" s="443"/>
      <c r="I50" s="452" t="s">
        <v>3</v>
      </c>
      <c r="J50" s="453" t="s">
        <v>4</v>
      </c>
      <c r="K50" s="443"/>
      <c r="L50" s="443"/>
      <c r="M50" s="452" t="s">
        <v>5</v>
      </c>
      <c r="N50" s="442" t="s">
        <v>6</v>
      </c>
      <c r="O50" s="443"/>
      <c r="P50" s="443"/>
      <c r="Q50" s="443"/>
      <c r="R50" s="443"/>
      <c r="S50" s="443"/>
      <c r="T50" s="443"/>
      <c r="U50" s="442" t="s">
        <v>6</v>
      </c>
      <c r="V50" s="443"/>
      <c r="W50" s="443"/>
      <c r="X50" s="443"/>
      <c r="Y50" s="443"/>
      <c r="Z50" s="443"/>
      <c r="AA50" s="443"/>
      <c r="AB50" s="442" t="s">
        <v>7</v>
      </c>
      <c r="AC50" s="443"/>
      <c r="AD50" s="443"/>
      <c r="AE50" s="443"/>
      <c r="AF50" s="443"/>
      <c r="AG50" s="443"/>
      <c r="AH50" s="443"/>
      <c r="AI50" s="445" t="s">
        <v>8</v>
      </c>
      <c r="AJ50" s="321"/>
      <c r="AK50" s="451" t="s">
        <v>1</v>
      </c>
      <c r="AL50" s="26" t="s">
        <v>15</v>
      </c>
      <c r="AM50" s="63"/>
      <c r="AN50" s="442" t="s">
        <v>2</v>
      </c>
      <c r="AO50" s="443"/>
      <c r="AP50" s="443"/>
      <c r="AQ50" s="452" t="s">
        <v>3</v>
      </c>
      <c r="AR50" s="453" t="s">
        <v>4</v>
      </c>
      <c r="AS50" s="443"/>
      <c r="AT50" s="443"/>
      <c r="AU50" s="452" t="s">
        <v>5</v>
      </c>
      <c r="AV50" s="442" t="s">
        <v>6</v>
      </c>
      <c r="AW50" s="443"/>
      <c r="AX50" s="443"/>
      <c r="AY50" s="443"/>
      <c r="AZ50" s="443"/>
      <c r="BA50" s="443"/>
      <c r="BB50" s="443"/>
      <c r="BC50" s="442" t="s">
        <v>6</v>
      </c>
      <c r="BD50" s="443"/>
      <c r="BE50" s="443"/>
      <c r="BF50" s="443"/>
      <c r="BG50" s="443"/>
      <c r="BH50" s="443"/>
      <c r="BI50" s="443"/>
      <c r="BJ50" s="442" t="s">
        <v>7</v>
      </c>
      <c r="BK50" s="443"/>
      <c r="BL50" s="443"/>
      <c r="BM50" s="443"/>
      <c r="BN50" s="443"/>
      <c r="BO50" s="443"/>
      <c r="BP50" s="444"/>
      <c r="BQ50" s="445" t="s">
        <v>8</v>
      </c>
      <c r="BR50" s="304"/>
      <c r="BS50" s="447" t="s">
        <v>27</v>
      </c>
      <c r="BT50" s="449" t="s">
        <v>32</v>
      </c>
      <c r="BU50" s="451" t="s">
        <v>1</v>
      </c>
      <c r="BV50" s="26" t="s">
        <v>15</v>
      </c>
      <c r="BW50" s="63"/>
      <c r="BX50" s="442" t="s">
        <v>2</v>
      </c>
      <c r="BY50" s="443"/>
      <c r="BZ50" s="443"/>
      <c r="CA50" s="452" t="s">
        <v>3</v>
      </c>
      <c r="CB50" s="453" t="s">
        <v>4</v>
      </c>
      <c r="CC50" s="443"/>
      <c r="CD50" s="443"/>
      <c r="CE50" s="452" t="s">
        <v>5</v>
      </c>
      <c r="CF50" s="442" t="s">
        <v>6</v>
      </c>
      <c r="CG50" s="443"/>
      <c r="CH50" s="443"/>
      <c r="CI50" s="443"/>
      <c r="CJ50" s="443"/>
      <c r="CK50" s="443"/>
      <c r="CL50" s="443"/>
      <c r="CM50" s="442" t="s">
        <v>6</v>
      </c>
      <c r="CN50" s="443"/>
      <c r="CO50" s="443"/>
      <c r="CP50" s="443"/>
      <c r="CQ50" s="443"/>
      <c r="CR50" s="443"/>
      <c r="CS50" s="443"/>
      <c r="CT50" s="442" t="s">
        <v>7</v>
      </c>
      <c r="CU50" s="443"/>
      <c r="CV50" s="443"/>
      <c r="CW50" s="443"/>
      <c r="CX50" s="443"/>
      <c r="CY50" s="443"/>
      <c r="CZ50" s="444"/>
      <c r="DA50" s="445" t="s">
        <v>8</v>
      </c>
      <c r="DB50" s="92"/>
    </row>
    <row r="51" spans="1:106" ht="15" customHeight="1">
      <c r="A51" s="448"/>
      <c r="B51" s="450"/>
      <c r="C51" s="443"/>
      <c r="D51" s="93"/>
      <c r="E51" s="94" t="s">
        <v>23</v>
      </c>
      <c r="F51" s="82" t="s">
        <v>9</v>
      </c>
      <c r="G51" s="82" t="s">
        <v>10</v>
      </c>
      <c r="H51" s="82" t="s">
        <v>11</v>
      </c>
      <c r="I51" s="443"/>
      <c r="J51" s="84" t="s">
        <v>9</v>
      </c>
      <c r="K51" s="82" t="s">
        <v>10</v>
      </c>
      <c r="L51" s="82" t="s">
        <v>11</v>
      </c>
      <c r="M51" s="443"/>
      <c r="N51" s="14">
        <v>1</v>
      </c>
      <c r="O51" s="14">
        <v>2</v>
      </c>
      <c r="P51" s="14">
        <v>3</v>
      </c>
      <c r="Q51" s="14">
        <v>4</v>
      </c>
      <c r="R51" s="14">
        <v>6</v>
      </c>
      <c r="S51" s="14">
        <v>8</v>
      </c>
      <c r="T51" s="83" t="s">
        <v>12</v>
      </c>
      <c r="U51" s="14">
        <v>1</v>
      </c>
      <c r="V51" s="14">
        <v>2</v>
      </c>
      <c r="W51" s="14">
        <v>3</v>
      </c>
      <c r="X51" s="14">
        <v>4</v>
      </c>
      <c r="Y51" s="14">
        <v>6</v>
      </c>
      <c r="Z51" s="14">
        <v>8</v>
      </c>
      <c r="AA51" s="83" t="s">
        <v>12</v>
      </c>
      <c r="AB51" s="14">
        <v>1</v>
      </c>
      <c r="AC51" s="14">
        <v>2</v>
      </c>
      <c r="AD51" s="14">
        <v>3</v>
      </c>
      <c r="AE51" s="14">
        <v>4</v>
      </c>
      <c r="AF51" s="14">
        <v>6</v>
      </c>
      <c r="AG51" s="14">
        <v>8</v>
      </c>
      <c r="AH51" s="83" t="s">
        <v>13</v>
      </c>
      <c r="AI51" s="446"/>
      <c r="AJ51" s="244"/>
      <c r="AK51" s="443"/>
      <c r="AL51" s="244"/>
      <c r="AM51" s="94" t="s">
        <v>23</v>
      </c>
      <c r="AN51" s="224" t="s">
        <v>9</v>
      </c>
      <c r="AO51" s="224" t="s">
        <v>10</v>
      </c>
      <c r="AP51" s="224" t="s">
        <v>11</v>
      </c>
      <c r="AQ51" s="443"/>
      <c r="AR51" s="226" t="s">
        <v>9</v>
      </c>
      <c r="AS51" s="224" t="s">
        <v>10</v>
      </c>
      <c r="AT51" s="224" t="s">
        <v>11</v>
      </c>
      <c r="AU51" s="443"/>
      <c r="AV51" s="14">
        <v>1</v>
      </c>
      <c r="AW51" s="14">
        <v>2</v>
      </c>
      <c r="AX51" s="14">
        <v>3</v>
      </c>
      <c r="AY51" s="14">
        <v>4</v>
      </c>
      <c r="AZ51" s="14">
        <v>6</v>
      </c>
      <c r="BA51" s="14">
        <v>8</v>
      </c>
      <c r="BB51" s="225" t="s">
        <v>12</v>
      </c>
      <c r="BC51" s="14">
        <v>1</v>
      </c>
      <c r="BD51" s="14">
        <v>2</v>
      </c>
      <c r="BE51" s="14">
        <v>3</v>
      </c>
      <c r="BF51" s="14">
        <v>4</v>
      </c>
      <c r="BG51" s="14">
        <v>6</v>
      </c>
      <c r="BH51" s="14">
        <v>8</v>
      </c>
      <c r="BI51" s="225" t="s">
        <v>12</v>
      </c>
      <c r="BJ51" s="14">
        <v>1</v>
      </c>
      <c r="BK51" s="14">
        <v>2</v>
      </c>
      <c r="BL51" s="14">
        <v>3</v>
      </c>
      <c r="BM51" s="14">
        <v>4</v>
      </c>
      <c r="BN51" s="14">
        <v>6</v>
      </c>
      <c r="BO51" s="14">
        <v>8</v>
      </c>
      <c r="BP51" s="275" t="s">
        <v>13</v>
      </c>
      <c r="BQ51" s="446"/>
      <c r="BR51" s="304"/>
      <c r="BS51" s="448"/>
      <c r="BT51" s="450"/>
      <c r="BU51" s="443"/>
      <c r="BV51" s="244"/>
      <c r="BW51" s="94" t="s">
        <v>23</v>
      </c>
      <c r="BX51" s="263" t="s">
        <v>9</v>
      </c>
      <c r="BY51" s="263" t="s">
        <v>10</v>
      </c>
      <c r="BZ51" s="263" t="s">
        <v>11</v>
      </c>
      <c r="CA51" s="443"/>
      <c r="CB51" s="265" t="s">
        <v>9</v>
      </c>
      <c r="CC51" s="263" t="s">
        <v>10</v>
      </c>
      <c r="CD51" s="263" t="s">
        <v>11</v>
      </c>
      <c r="CE51" s="443"/>
      <c r="CF51" s="14">
        <v>1</v>
      </c>
      <c r="CG51" s="14">
        <v>2</v>
      </c>
      <c r="CH51" s="14">
        <v>3</v>
      </c>
      <c r="CI51" s="14">
        <v>4</v>
      </c>
      <c r="CJ51" s="14">
        <v>6</v>
      </c>
      <c r="CK51" s="14">
        <v>8</v>
      </c>
      <c r="CL51" s="264" t="s">
        <v>12</v>
      </c>
      <c r="CM51" s="14">
        <v>1</v>
      </c>
      <c r="CN51" s="14">
        <v>2</v>
      </c>
      <c r="CO51" s="14">
        <v>3</v>
      </c>
      <c r="CP51" s="14">
        <v>4</v>
      </c>
      <c r="CQ51" s="14">
        <v>6</v>
      </c>
      <c r="CR51" s="14">
        <v>8</v>
      </c>
      <c r="CS51" s="264" t="s">
        <v>12</v>
      </c>
      <c r="CT51" s="14">
        <v>1</v>
      </c>
      <c r="CU51" s="14">
        <v>2</v>
      </c>
      <c r="CV51" s="14">
        <v>3</v>
      </c>
      <c r="CW51" s="14">
        <v>4</v>
      </c>
      <c r="CX51" s="14">
        <v>6</v>
      </c>
      <c r="CY51" s="14">
        <v>8</v>
      </c>
      <c r="CZ51" s="275" t="s">
        <v>13</v>
      </c>
      <c r="DA51" s="446"/>
      <c r="DB51" s="92"/>
    </row>
    <row r="52" spans="1:106" ht="15" customHeight="1">
      <c r="A52" s="448"/>
      <c r="B52" s="3">
        <v>2</v>
      </c>
      <c r="C52" s="62" t="s">
        <v>59</v>
      </c>
      <c r="D52" s="85" t="s">
        <v>53</v>
      </c>
      <c r="E52" s="4">
        <v>8</v>
      </c>
      <c r="F52" s="10">
        <v>1</v>
      </c>
      <c r="G52" s="12">
        <v>1</v>
      </c>
      <c r="H52" s="12"/>
      <c r="I52" s="7">
        <f t="shared" ref="I52:I54" si="415">F52+G52+H52</f>
        <v>2</v>
      </c>
      <c r="J52" s="57">
        <f t="shared" ref="J52:J54" si="416">F52*15</f>
        <v>15</v>
      </c>
      <c r="K52" s="6">
        <f t="shared" ref="K52:K54" si="417">G52*12</f>
        <v>12</v>
      </c>
      <c r="L52" s="6">
        <f t="shared" ref="L52:L54" si="418">H52*10</f>
        <v>0</v>
      </c>
      <c r="M52" s="18">
        <f t="shared" ref="M52:M54" si="419">SUM(J52,K52,L52)</f>
        <v>27</v>
      </c>
      <c r="N52" s="12"/>
      <c r="O52" s="12"/>
      <c r="P52" s="12"/>
      <c r="Q52" s="12">
        <v>1</v>
      </c>
      <c r="R52" s="12"/>
      <c r="S52" s="12"/>
      <c r="T52" s="7">
        <f t="shared" ref="T52:T54" si="420">N52*1+O52*2+P52*3+Q52*4+R52*6+S52*8</f>
        <v>4</v>
      </c>
      <c r="U52" s="12"/>
      <c r="V52" s="12"/>
      <c r="W52" s="12"/>
      <c r="X52" s="12">
        <v>1</v>
      </c>
      <c r="Y52" s="12"/>
      <c r="Z52" s="12"/>
      <c r="AA52" s="7">
        <f t="shared" ref="AA52:AA54" si="421">U52*1+V52*2+W52*3+X52*4+Y52*6+Z52*8</f>
        <v>4</v>
      </c>
      <c r="AB52" s="12"/>
      <c r="AC52" s="12"/>
      <c r="AD52" s="12"/>
      <c r="AE52" s="12"/>
      <c r="AF52" s="12"/>
      <c r="AG52" s="12"/>
      <c r="AH52" s="18">
        <f t="shared" ref="AH52:AH54" si="422">AB52*1+AC52*2+AD52*3+AE52*4+AF52*6+AG52*8</f>
        <v>0</v>
      </c>
      <c r="AI52" s="45">
        <f t="shared" ref="AI52:AI54" si="423">AH52+AA52+T52</f>
        <v>8</v>
      </c>
      <c r="AJ52" s="32"/>
      <c r="AK52" s="62" t="s">
        <v>59</v>
      </c>
      <c r="AL52" s="85" t="s">
        <v>53</v>
      </c>
      <c r="AM52" s="4">
        <v>8</v>
      </c>
      <c r="AN52" s="10">
        <v>1</v>
      </c>
      <c r="AO52" s="12">
        <v>1</v>
      </c>
      <c r="AP52" s="12"/>
      <c r="AQ52" s="7">
        <f t="shared" ref="AQ52:AQ54" si="424">AN52+AO52+AP52</f>
        <v>2</v>
      </c>
      <c r="AR52" s="57">
        <f t="shared" ref="AR52:AR54" si="425">AN52*15</f>
        <v>15</v>
      </c>
      <c r="AS52" s="6">
        <f t="shared" ref="AS52:AS54" si="426">AO52*12</f>
        <v>12</v>
      </c>
      <c r="AT52" s="6">
        <f t="shared" ref="AT52:AT54" si="427">AP52*10</f>
        <v>0</v>
      </c>
      <c r="AU52" s="18">
        <f t="shared" ref="AU52:AU54" si="428">SUM(AR52,AS52,AT52)</f>
        <v>27</v>
      </c>
      <c r="AV52" s="12"/>
      <c r="AW52" s="12"/>
      <c r="AX52" s="12"/>
      <c r="AY52" s="12">
        <v>1</v>
      </c>
      <c r="AZ52" s="12"/>
      <c r="BA52" s="12"/>
      <c r="BB52" s="7">
        <f t="shared" ref="BB52:BB54" si="429">AV52*1+AW52*2+AX52*3+AY52*4+AZ52*6+BA52*8</f>
        <v>4</v>
      </c>
      <c r="BC52" s="12"/>
      <c r="BD52" s="12"/>
      <c r="BE52" s="12"/>
      <c r="BF52" s="12">
        <v>1</v>
      </c>
      <c r="BG52" s="12"/>
      <c r="BH52" s="12"/>
      <c r="BI52" s="7">
        <f t="shared" ref="BI52:BI54" si="430">BC52*1+BD52*2+BE52*3+BF52*4+BG52*6+BH52*8</f>
        <v>4</v>
      </c>
      <c r="BJ52" s="12"/>
      <c r="BK52" s="12"/>
      <c r="BL52" s="12"/>
      <c r="BM52" s="12"/>
      <c r="BN52" s="12"/>
      <c r="BO52" s="12"/>
      <c r="BP52" s="276">
        <f t="shared" ref="BP52:BP54" si="431">BJ52*1+BK52*2+BL52*3+BM52*4+BN52*6+BO52*8</f>
        <v>0</v>
      </c>
      <c r="BQ52" s="45">
        <f t="shared" ref="BQ52:BQ54" si="432">BP52+BI52+BB52</f>
        <v>8</v>
      </c>
      <c r="BR52" s="304"/>
      <c r="BS52" s="448"/>
      <c r="BT52" s="3">
        <v>2</v>
      </c>
      <c r="BU52" s="62" t="s">
        <v>59</v>
      </c>
      <c r="BV52" s="85" t="s">
        <v>53</v>
      </c>
      <c r="BW52" s="4">
        <v>8</v>
      </c>
      <c r="BX52" s="10">
        <v>1</v>
      </c>
      <c r="BY52" s="12">
        <v>1</v>
      </c>
      <c r="BZ52" s="12"/>
      <c r="CA52" s="7">
        <f t="shared" ref="CA52:CA54" si="433">BX52+BY52+BZ52</f>
        <v>2</v>
      </c>
      <c r="CB52" s="57">
        <f t="shared" ref="CB52:CB54" si="434">BX52*15</f>
        <v>15</v>
      </c>
      <c r="CC52" s="6">
        <f t="shared" ref="CC52:CC54" si="435">BY52*12</f>
        <v>12</v>
      </c>
      <c r="CD52" s="6">
        <f t="shared" ref="CD52:CD54" si="436">BZ52*10</f>
        <v>0</v>
      </c>
      <c r="CE52" s="18">
        <f t="shared" ref="CE52:CE54" si="437">SUM(CB52,CC52,CD52)</f>
        <v>27</v>
      </c>
      <c r="CF52" s="12"/>
      <c r="CG52" s="12"/>
      <c r="CH52" s="12"/>
      <c r="CI52" s="12">
        <v>1</v>
      </c>
      <c r="CJ52" s="12"/>
      <c r="CK52" s="12"/>
      <c r="CL52" s="7">
        <f t="shared" ref="CL52:CL54" si="438">CF52*1+CG52*2+CH52*3+CI52*4+CJ52*6+CK52*8</f>
        <v>4</v>
      </c>
      <c r="CM52" s="12"/>
      <c r="CN52" s="12"/>
      <c r="CO52" s="12"/>
      <c r="CP52" s="12">
        <v>1</v>
      </c>
      <c r="CQ52" s="12"/>
      <c r="CR52" s="12"/>
      <c r="CS52" s="7">
        <f t="shared" ref="CS52:CS54" si="439">CM52*1+CN52*2+CO52*3+CP52*4+CQ52*6+CR52*8</f>
        <v>4</v>
      </c>
      <c r="CT52" s="12"/>
      <c r="CU52" s="12"/>
      <c r="CV52" s="12"/>
      <c r="CW52" s="12"/>
      <c r="CX52" s="12"/>
      <c r="CY52" s="12"/>
      <c r="CZ52" s="276">
        <f t="shared" ref="CZ52:CZ54" si="440">CT52*1+CU52*2+CV52*3+CW52*4+CX52*6+CY52*8</f>
        <v>0</v>
      </c>
      <c r="DA52" s="45">
        <f t="shared" ref="DA52:DA54" si="441">CZ52+CS52+CL52</f>
        <v>8</v>
      </c>
      <c r="DB52" s="92"/>
    </row>
    <row r="53" spans="1:106" ht="15" customHeight="1">
      <c r="A53" s="448"/>
      <c r="B53" s="3">
        <v>2</v>
      </c>
      <c r="C53" s="62" t="s">
        <v>60</v>
      </c>
      <c r="D53" s="85" t="s">
        <v>54</v>
      </c>
      <c r="E53" s="25">
        <v>8</v>
      </c>
      <c r="F53" s="10">
        <v>2</v>
      </c>
      <c r="G53" s="13"/>
      <c r="H53" s="12"/>
      <c r="I53" s="7">
        <f t="shared" si="415"/>
        <v>2</v>
      </c>
      <c r="J53" s="57">
        <f t="shared" si="416"/>
        <v>30</v>
      </c>
      <c r="K53" s="6">
        <f t="shared" si="417"/>
        <v>0</v>
      </c>
      <c r="L53" s="6">
        <f t="shared" si="418"/>
        <v>0</v>
      </c>
      <c r="M53" s="18">
        <f t="shared" si="419"/>
        <v>30</v>
      </c>
      <c r="N53" s="12"/>
      <c r="O53" s="12"/>
      <c r="P53" s="12"/>
      <c r="Q53" s="13">
        <v>2</v>
      </c>
      <c r="R53" s="12"/>
      <c r="S53" s="12"/>
      <c r="T53" s="7">
        <f t="shared" si="420"/>
        <v>8</v>
      </c>
      <c r="U53" s="12"/>
      <c r="V53" s="12"/>
      <c r="W53" s="12"/>
      <c r="X53" s="13"/>
      <c r="Y53" s="12"/>
      <c r="Z53" s="12"/>
      <c r="AA53" s="7">
        <f t="shared" si="421"/>
        <v>0</v>
      </c>
      <c r="AB53" s="12"/>
      <c r="AC53" s="12"/>
      <c r="AD53" s="12"/>
      <c r="AE53" s="12"/>
      <c r="AF53" s="12"/>
      <c r="AG53" s="12"/>
      <c r="AH53" s="18">
        <f t="shared" si="422"/>
        <v>0</v>
      </c>
      <c r="AI53" s="45">
        <f t="shared" si="423"/>
        <v>8</v>
      </c>
      <c r="AJ53" s="32"/>
      <c r="AK53" s="62" t="s">
        <v>60</v>
      </c>
      <c r="AL53" s="85" t="s">
        <v>54</v>
      </c>
      <c r="AM53" s="25">
        <v>8</v>
      </c>
      <c r="AN53" s="10">
        <v>2</v>
      </c>
      <c r="AO53" s="13"/>
      <c r="AP53" s="12"/>
      <c r="AQ53" s="7">
        <f t="shared" si="424"/>
        <v>2</v>
      </c>
      <c r="AR53" s="57">
        <f t="shared" si="425"/>
        <v>30</v>
      </c>
      <c r="AS53" s="6">
        <f t="shared" si="426"/>
        <v>0</v>
      </c>
      <c r="AT53" s="6">
        <f t="shared" si="427"/>
        <v>0</v>
      </c>
      <c r="AU53" s="18">
        <f t="shared" si="428"/>
        <v>30</v>
      </c>
      <c r="AV53" s="12"/>
      <c r="AW53" s="12"/>
      <c r="AX53" s="12"/>
      <c r="AY53" s="13">
        <v>2</v>
      </c>
      <c r="AZ53" s="12"/>
      <c r="BA53" s="12"/>
      <c r="BB53" s="7">
        <f t="shared" si="429"/>
        <v>8</v>
      </c>
      <c r="BC53" s="12"/>
      <c r="BD53" s="12"/>
      <c r="BE53" s="12"/>
      <c r="BF53" s="13"/>
      <c r="BG53" s="12"/>
      <c r="BH53" s="12"/>
      <c r="BI53" s="7">
        <f t="shared" si="430"/>
        <v>0</v>
      </c>
      <c r="BJ53" s="12"/>
      <c r="BK53" s="12"/>
      <c r="BL53" s="12"/>
      <c r="BM53" s="12"/>
      <c r="BN53" s="12"/>
      <c r="BO53" s="12"/>
      <c r="BP53" s="276">
        <f t="shared" si="431"/>
        <v>0</v>
      </c>
      <c r="BQ53" s="45">
        <f t="shared" si="432"/>
        <v>8</v>
      </c>
      <c r="BR53" s="304"/>
      <c r="BS53" s="448"/>
      <c r="BT53" s="3">
        <v>2</v>
      </c>
      <c r="BU53" s="62" t="s">
        <v>60</v>
      </c>
      <c r="BV53" s="85" t="s">
        <v>54</v>
      </c>
      <c r="BW53" s="25">
        <v>8</v>
      </c>
      <c r="BX53" s="10">
        <v>2</v>
      </c>
      <c r="BY53" s="13"/>
      <c r="BZ53" s="12"/>
      <c r="CA53" s="7">
        <f t="shared" si="433"/>
        <v>2</v>
      </c>
      <c r="CB53" s="57">
        <f t="shared" si="434"/>
        <v>30</v>
      </c>
      <c r="CC53" s="6">
        <f t="shared" si="435"/>
        <v>0</v>
      </c>
      <c r="CD53" s="6">
        <f t="shared" si="436"/>
        <v>0</v>
      </c>
      <c r="CE53" s="18">
        <f t="shared" si="437"/>
        <v>30</v>
      </c>
      <c r="CF53" s="12"/>
      <c r="CG53" s="12"/>
      <c r="CH53" s="12"/>
      <c r="CI53" s="13">
        <v>2</v>
      </c>
      <c r="CJ53" s="12"/>
      <c r="CK53" s="12"/>
      <c r="CL53" s="7">
        <f t="shared" si="438"/>
        <v>8</v>
      </c>
      <c r="CM53" s="12"/>
      <c r="CN53" s="12"/>
      <c r="CO53" s="12"/>
      <c r="CP53" s="13"/>
      <c r="CQ53" s="12"/>
      <c r="CR53" s="12"/>
      <c r="CS53" s="7">
        <f t="shared" si="439"/>
        <v>0</v>
      </c>
      <c r="CT53" s="12"/>
      <c r="CU53" s="12"/>
      <c r="CV53" s="12"/>
      <c r="CW53" s="12"/>
      <c r="CX53" s="12"/>
      <c r="CY53" s="12"/>
      <c r="CZ53" s="276">
        <f t="shared" si="440"/>
        <v>0</v>
      </c>
      <c r="DA53" s="45">
        <f t="shared" si="441"/>
        <v>8</v>
      </c>
      <c r="DB53" s="92"/>
    </row>
    <row r="54" spans="1:106" ht="15" customHeight="1">
      <c r="A54" s="448"/>
      <c r="B54" s="3">
        <v>2</v>
      </c>
      <c r="C54" s="62" t="s">
        <v>61</v>
      </c>
      <c r="D54" s="85" t="s">
        <v>55</v>
      </c>
      <c r="E54" s="25">
        <v>4</v>
      </c>
      <c r="F54" s="10">
        <v>1</v>
      </c>
      <c r="G54" s="13"/>
      <c r="H54" s="12"/>
      <c r="I54" s="7">
        <f t="shared" si="415"/>
        <v>1</v>
      </c>
      <c r="J54" s="57">
        <f t="shared" si="416"/>
        <v>15</v>
      </c>
      <c r="K54" s="6">
        <f t="shared" si="417"/>
        <v>0</v>
      </c>
      <c r="L54" s="6">
        <f t="shared" si="418"/>
        <v>0</v>
      </c>
      <c r="M54" s="18">
        <f t="shared" si="419"/>
        <v>15</v>
      </c>
      <c r="N54" s="12"/>
      <c r="O54" s="12"/>
      <c r="P54" s="12"/>
      <c r="Q54" s="13">
        <v>1</v>
      </c>
      <c r="R54" s="12"/>
      <c r="S54" s="12"/>
      <c r="T54" s="7">
        <f t="shared" si="420"/>
        <v>4</v>
      </c>
      <c r="U54" s="12"/>
      <c r="V54" s="12"/>
      <c r="W54" s="12"/>
      <c r="X54" s="13"/>
      <c r="Y54" s="12"/>
      <c r="Z54" s="12"/>
      <c r="AA54" s="7">
        <f t="shared" si="421"/>
        <v>0</v>
      </c>
      <c r="AB54" s="12"/>
      <c r="AC54" s="12"/>
      <c r="AD54" s="12"/>
      <c r="AE54" s="12"/>
      <c r="AF54" s="12"/>
      <c r="AG54" s="12"/>
      <c r="AH54" s="18">
        <f t="shared" si="422"/>
        <v>0</v>
      </c>
      <c r="AI54" s="45">
        <f t="shared" si="423"/>
        <v>4</v>
      </c>
      <c r="AJ54" s="32"/>
      <c r="AK54" s="62" t="s">
        <v>61</v>
      </c>
      <c r="AL54" s="85" t="s">
        <v>55</v>
      </c>
      <c r="AM54" s="25">
        <v>4</v>
      </c>
      <c r="AN54" s="10">
        <v>1</v>
      </c>
      <c r="AO54" s="13"/>
      <c r="AP54" s="12"/>
      <c r="AQ54" s="7">
        <f t="shared" si="424"/>
        <v>1</v>
      </c>
      <c r="AR54" s="57">
        <f t="shared" si="425"/>
        <v>15</v>
      </c>
      <c r="AS54" s="6">
        <f t="shared" si="426"/>
        <v>0</v>
      </c>
      <c r="AT54" s="6">
        <f t="shared" si="427"/>
        <v>0</v>
      </c>
      <c r="AU54" s="18">
        <f t="shared" si="428"/>
        <v>15</v>
      </c>
      <c r="AV54" s="12"/>
      <c r="AW54" s="12"/>
      <c r="AX54" s="12"/>
      <c r="AY54" s="13">
        <v>1</v>
      </c>
      <c r="AZ54" s="12"/>
      <c r="BA54" s="12"/>
      <c r="BB54" s="7">
        <f t="shared" si="429"/>
        <v>4</v>
      </c>
      <c r="BC54" s="12"/>
      <c r="BD54" s="12"/>
      <c r="BE54" s="12"/>
      <c r="BF54" s="13"/>
      <c r="BG54" s="12"/>
      <c r="BH54" s="12"/>
      <c r="BI54" s="7">
        <f t="shared" si="430"/>
        <v>0</v>
      </c>
      <c r="BJ54" s="12"/>
      <c r="BK54" s="12"/>
      <c r="BL54" s="12"/>
      <c r="BM54" s="12"/>
      <c r="BN54" s="12"/>
      <c r="BO54" s="12"/>
      <c r="BP54" s="276">
        <f t="shared" si="431"/>
        <v>0</v>
      </c>
      <c r="BQ54" s="45">
        <f t="shared" si="432"/>
        <v>4</v>
      </c>
      <c r="BR54" s="304"/>
      <c r="BS54" s="448"/>
      <c r="BT54" s="3">
        <v>2</v>
      </c>
      <c r="BU54" s="62" t="s">
        <v>61</v>
      </c>
      <c r="BV54" s="85" t="s">
        <v>55</v>
      </c>
      <c r="BW54" s="25">
        <v>4</v>
      </c>
      <c r="BX54" s="10">
        <v>1</v>
      </c>
      <c r="BY54" s="13"/>
      <c r="BZ54" s="12"/>
      <c r="CA54" s="7">
        <f t="shared" si="433"/>
        <v>1</v>
      </c>
      <c r="CB54" s="57">
        <f t="shared" si="434"/>
        <v>15</v>
      </c>
      <c r="CC54" s="6">
        <f t="shared" si="435"/>
        <v>0</v>
      </c>
      <c r="CD54" s="6">
        <f t="shared" si="436"/>
        <v>0</v>
      </c>
      <c r="CE54" s="18">
        <f t="shared" si="437"/>
        <v>15</v>
      </c>
      <c r="CF54" s="12"/>
      <c r="CG54" s="12"/>
      <c r="CH54" s="12"/>
      <c r="CI54" s="13">
        <v>1</v>
      </c>
      <c r="CJ54" s="12"/>
      <c r="CK54" s="12"/>
      <c r="CL54" s="7">
        <f t="shared" si="438"/>
        <v>4</v>
      </c>
      <c r="CM54" s="12"/>
      <c r="CN54" s="12"/>
      <c r="CO54" s="12"/>
      <c r="CP54" s="13"/>
      <c r="CQ54" s="12"/>
      <c r="CR54" s="12"/>
      <c r="CS54" s="7">
        <f t="shared" si="439"/>
        <v>0</v>
      </c>
      <c r="CT54" s="12"/>
      <c r="CU54" s="12"/>
      <c r="CV54" s="12"/>
      <c r="CW54" s="12"/>
      <c r="CX54" s="12"/>
      <c r="CY54" s="12"/>
      <c r="CZ54" s="276">
        <f t="shared" si="440"/>
        <v>0</v>
      </c>
      <c r="DA54" s="45">
        <f t="shared" si="441"/>
        <v>4</v>
      </c>
      <c r="DB54" s="92"/>
    </row>
    <row r="55" spans="1:106" ht="21.75" customHeight="1">
      <c r="A55" s="92"/>
      <c r="B55" s="61"/>
      <c r="C55" s="36"/>
      <c r="D55" s="86"/>
      <c r="E55" s="64">
        <f t="shared" ref="E55:AI55" si="442">SUM(E52:E54)</f>
        <v>20</v>
      </c>
      <c r="F55" s="66">
        <f t="shared" si="442"/>
        <v>4</v>
      </c>
      <c r="G55" s="66">
        <f t="shared" si="442"/>
        <v>1</v>
      </c>
      <c r="H55" s="66">
        <f t="shared" si="442"/>
        <v>0</v>
      </c>
      <c r="I55" s="66">
        <f t="shared" si="442"/>
        <v>5</v>
      </c>
      <c r="J55" s="66">
        <f t="shared" si="442"/>
        <v>60</v>
      </c>
      <c r="K55" s="66">
        <f t="shared" si="442"/>
        <v>12</v>
      </c>
      <c r="L55" s="66">
        <f t="shared" si="442"/>
        <v>0</v>
      </c>
      <c r="M55" s="66">
        <f t="shared" si="442"/>
        <v>72</v>
      </c>
      <c r="N55" s="66">
        <f t="shared" si="442"/>
        <v>0</v>
      </c>
      <c r="O55" s="66">
        <f t="shared" si="442"/>
        <v>0</v>
      </c>
      <c r="P55" s="66">
        <f t="shared" si="442"/>
        <v>0</v>
      </c>
      <c r="Q55" s="64">
        <f t="shared" si="442"/>
        <v>4</v>
      </c>
      <c r="R55" s="66">
        <f t="shared" si="442"/>
        <v>0</v>
      </c>
      <c r="S55" s="66">
        <f t="shared" si="442"/>
        <v>0</v>
      </c>
      <c r="T55" s="66">
        <f t="shared" si="442"/>
        <v>16</v>
      </c>
      <c r="U55" s="66">
        <f t="shared" si="442"/>
        <v>0</v>
      </c>
      <c r="V55" s="66">
        <f t="shared" si="442"/>
        <v>0</v>
      </c>
      <c r="W55" s="66">
        <f t="shared" si="442"/>
        <v>0</v>
      </c>
      <c r="X55" s="66">
        <f t="shared" si="442"/>
        <v>1</v>
      </c>
      <c r="Y55" s="66">
        <f t="shared" si="442"/>
        <v>0</v>
      </c>
      <c r="Z55" s="66">
        <f t="shared" si="442"/>
        <v>0</v>
      </c>
      <c r="AA55" s="66">
        <f t="shared" si="442"/>
        <v>4</v>
      </c>
      <c r="AB55" s="66">
        <f t="shared" si="442"/>
        <v>0</v>
      </c>
      <c r="AC55" s="66">
        <f t="shared" si="442"/>
        <v>0</v>
      </c>
      <c r="AD55" s="66">
        <f t="shared" si="442"/>
        <v>0</v>
      </c>
      <c r="AE55" s="66">
        <f t="shared" si="442"/>
        <v>0</v>
      </c>
      <c r="AF55" s="66">
        <f t="shared" si="442"/>
        <v>0</v>
      </c>
      <c r="AG55" s="66">
        <f t="shared" si="442"/>
        <v>0</v>
      </c>
      <c r="AH55" s="66">
        <f t="shared" si="442"/>
        <v>0</v>
      </c>
      <c r="AI55" s="66">
        <f t="shared" si="442"/>
        <v>20</v>
      </c>
      <c r="AJ55" s="164"/>
      <c r="AK55" s="36"/>
      <c r="AL55" s="86"/>
      <c r="AM55" s="64">
        <f t="shared" ref="AM55:BQ55" si="443">SUM(AM52:AM54)</f>
        <v>20</v>
      </c>
      <c r="AN55" s="66">
        <f t="shared" si="443"/>
        <v>4</v>
      </c>
      <c r="AO55" s="66">
        <f t="shared" si="443"/>
        <v>1</v>
      </c>
      <c r="AP55" s="66">
        <f t="shared" si="443"/>
        <v>0</v>
      </c>
      <c r="AQ55" s="66">
        <f t="shared" si="443"/>
        <v>5</v>
      </c>
      <c r="AR55" s="66">
        <f t="shared" si="443"/>
        <v>60</v>
      </c>
      <c r="AS55" s="66">
        <f t="shared" si="443"/>
        <v>12</v>
      </c>
      <c r="AT55" s="66">
        <f t="shared" si="443"/>
        <v>0</v>
      </c>
      <c r="AU55" s="66">
        <f t="shared" si="443"/>
        <v>72</v>
      </c>
      <c r="AV55" s="66">
        <f t="shared" si="443"/>
        <v>0</v>
      </c>
      <c r="AW55" s="66">
        <f t="shared" si="443"/>
        <v>0</v>
      </c>
      <c r="AX55" s="66">
        <f t="shared" si="443"/>
        <v>0</v>
      </c>
      <c r="AY55" s="66">
        <f t="shared" si="443"/>
        <v>4</v>
      </c>
      <c r="AZ55" s="66">
        <f t="shared" si="443"/>
        <v>0</v>
      </c>
      <c r="BA55" s="66">
        <f t="shared" si="443"/>
        <v>0</v>
      </c>
      <c r="BB55" s="66">
        <f t="shared" si="443"/>
        <v>16</v>
      </c>
      <c r="BC55" s="66">
        <f t="shared" si="443"/>
        <v>0</v>
      </c>
      <c r="BD55" s="66">
        <f t="shared" si="443"/>
        <v>0</v>
      </c>
      <c r="BE55" s="66">
        <f t="shared" si="443"/>
        <v>0</v>
      </c>
      <c r="BF55" s="66">
        <f t="shared" si="443"/>
        <v>1</v>
      </c>
      <c r="BG55" s="66">
        <f t="shared" si="443"/>
        <v>0</v>
      </c>
      <c r="BH55" s="66">
        <f t="shared" si="443"/>
        <v>0</v>
      </c>
      <c r="BI55" s="66">
        <f t="shared" si="443"/>
        <v>4</v>
      </c>
      <c r="BJ55" s="66">
        <f t="shared" si="443"/>
        <v>0</v>
      </c>
      <c r="BK55" s="66">
        <f t="shared" si="443"/>
        <v>0</v>
      </c>
      <c r="BL55" s="66">
        <f t="shared" si="443"/>
        <v>0</v>
      </c>
      <c r="BM55" s="66">
        <f t="shared" si="443"/>
        <v>0</v>
      </c>
      <c r="BN55" s="66">
        <f t="shared" si="443"/>
        <v>0</v>
      </c>
      <c r="BO55" s="66">
        <f t="shared" si="443"/>
        <v>0</v>
      </c>
      <c r="BP55" s="163">
        <f t="shared" si="443"/>
        <v>0</v>
      </c>
      <c r="BQ55" s="66">
        <f t="shared" si="443"/>
        <v>20</v>
      </c>
      <c r="BR55" s="304"/>
      <c r="BS55" s="92"/>
      <c r="BT55" s="61"/>
      <c r="BU55" s="36"/>
      <c r="BV55" s="86"/>
      <c r="BW55" s="64">
        <f t="shared" ref="BW55" si="444">SUM(BW52:BW54)</f>
        <v>20</v>
      </c>
      <c r="BX55" s="66">
        <f t="shared" ref="BX55" si="445">SUM(BX52:BX54)</f>
        <v>4</v>
      </c>
      <c r="BY55" s="66">
        <f t="shared" ref="BY55" si="446">SUM(BY52:BY54)</f>
        <v>1</v>
      </c>
      <c r="BZ55" s="66">
        <f t="shared" ref="BZ55" si="447">SUM(BZ52:BZ54)</f>
        <v>0</v>
      </c>
      <c r="CA55" s="66">
        <f t="shared" ref="CA55" si="448">SUM(CA52:CA54)</f>
        <v>5</v>
      </c>
      <c r="CB55" s="66">
        <f t="shared" ref="CB55" si="449">SUM(CB52:CB54)</f>
        <v>60</v>
      </c>
      <c r="CC55" s="66">
        <f t="shared" ref="CC55" si="450">SUM(CC52:CC54)</f>
        <v>12</v>
      </c>
      <c r="CD55" s="66">
        <f t="shared" ref="CD55" si="451">SUM(CD52:CD54)</f>
        <v>0</v>
      </c>
      <c r="CE55" s="66">
        <f t="shared" ref="CE55" si="452">SUM(CE52:CE54)</f>
        <v>72</v>
      </c>
      <c r="CF55" s="66">
        <f t="shared" ref="CF55" si="453">SUM(CF52:CF54)</f>
        <v>0</v>
      </c>
      <c r="CG55" s="66">
        <f t="shared" ref="CG55" si="454">SUM(CG52:CG54)</f>
        <v>0</v>
      </c>
      <c r="CH55" s="66">
        <f t="shared" ref="CH55" si="455">SUM(CH52:CH54)</f>
        <v>0</v>
      </c>
      <c r="CI55" s="64">
        <f t="shared" ref="CI55" si="456">SUM(CI52:CI54)</f>
        <v>4</v>
      </c>
      <c r="CJ55" s="66">
        <f t="shared" ref="CJ55" si="457">SUM(CJ52:CJ54)</f>
        <v>0</v>
      </c>
      <c r="CK55" s="66">
        <f t="shared" ref="CK55" si="458">SUM(CK52:CK54)</f>
        <v>0</v>
      </c>
      <c r="CL55" s="66">
        <f t="shared" ref="CL55" si="459">SUM(CL52:CL54)</f>
        <v>16</v>
      </c>
      <c r="CM55" s="66">
        <f t="shared" ref="CM55" si="460">SUM(CM52:CM54)</f>
        <v>0</v>
      </c>
      <c r="CN55" s="66">
        <f t="shared" ref="CN55" si="461">SUM(CN52:CN54)</f>
        <v>0</v>
      </c>
      <c r="CO55" s="66">
        <f t="shared" ref="CO55" si="462">SUM(CO52:CO54)</f>
        <v>0</v>
      </c>
      <c r="CP55" s="66">
        <f t="shared" ref="CP55" si="463">SUM(CP52:CP54)</f>
        <v>1</v>
      </c>
      <c r="CQ55" s="66">
        <f t="shared" ref="CQ55" si="464">SUM(CQ52:CQ54)</f>
        <v>0</v>
      </c>
      <c r="CR55" s="66">
        <f t="shared" ref="CR55" si="465">SUM(CR52:CR54)</f>
        <v>0</v>
      </c>
      <c r="CS55" s="66">
        <f t="shared" ref="CS55" si="466">SUM(CS52:CS54)</f>
        <v>4</v>
      </c>
      <c r="CT55" s="66">
        <f t="shared" ref="CT55" si="467">SUM(CT52:CT54)</f>
        <v>0</v>
      </c>
      <c r="CU55" s="66">
        <f t="shared" ref="CU55" si="468">SUM(CU52:CU54)</f>
        <v>0</v>
      </c>
      <c r="CV55" s="66">
        <f t="shared" ref="CV55" si="469">SUM(CV52:CV54)</f>
        <v>0</v>
      </c>
      <c r="CW55" s="66">
        <f t="shared" ref="CW55" si="470">SUM(CW52:CW54)</f>
        <v>0</v>
      </c>
      <c r="CX55" s="66">
        <f t="shared" ref="CX55" si="471">SUM(CX52:CX54)</f>
        <v>0</v>
      </c>
      <c r="CY55" s="66">
        <f t="shared" ref="CY55" si="472">SUM(CY52:CY54)</f>
        <v>0</v>
      </c>
      <c r="CZ55" s="163">
        <f t="shared" ref="CZ55" si="473">SUM(CZ52:CZ54)</f>
        <v>0</v>
      </c>
      <c r="DA55" s="66">
        <f t="shared" ref="DA55" si="474">SUM(DA52:DA54)</f>
        <v>20</v>
      </c>
      <c r="DB55" s="92"/>
    </row>
    <row r="56" spans="1:106" ht="31.5" customHeight="1">
      <c r="A56" s="92"/>
      <c r="B56" s="55"/>
      <c r="C56" s="103"/>
      <c r="D56" s="103" t="s">
        <v>30</v>
      </c>
      <c r="E56" s="164"/>
      <c r="F56" s="32"/>
      <c r="G56" s="32"/>
      <c r="H56" s="32"/>
      <c r="I56" s="32"/>
      <c r="J56" s="195"/>
      <c r="K56" s="32"/>
      <c r="L56" s="32"/>
      <c r="M56" s="36"/>
      <c r="N56" s="27">
        <f t="shared" ref="N56:S56" si="475">N55*N51*15*16</f>
        <v>0</v>
      </c>
      <c r="O56" s="27">
        <f t="shared" si="475"/>
        <v>0</v>
      </c>
      <c r="P56" s="27">
        <f t="shared" si="475"/>
        <v>0</v>
      </c>
      <c r="Q56" s="27">
        <f t="shared" si="475"/>
        <v>3840</v>
      </c>
      <c r="R56" s="27">
        <f t="shared" si="475"/>
        <v>0</v>
      </c>
      <c r="S56" s="27">
        <f t="shared" si="475"/>
        <v>0</v>
      </c>
      <c r="T56" s="29">
        <f>SUM(N56:S56)</f>
        <v>3840</v>
      </c>
      <c r="U56" s="27">
        <f t="shared" ref="U56:Z56" si="476">U55*U51*12*16</f>
        <v>0</v>
      </c>
      <c r="V56" s="27">
        <f t="shared" si="476"/>
        <v>0</v>
      </c>
      <c r="W56" s="27">
        <f t="shared" si="476"/>
        <v>0</v>
      </c>
      <c r="X56" s="27">
        <f t="shared" si="476"/>
        <v>768</v>
      </c>
      <c r="Y56" s="27">
        <f t="shared" si="476"/>
        <v>0</v>
      </c>
      <c r="Z56" s="27">
        <f t="shared" si="476"/>
        <v>0</v>
      </c>
      <c r="AA56" s="29">
        <f>SUM(U56:Z56)</f>
        <v>768</v>
      </c>
      <c r="AB56" s="27">
        <f t="shared" ref="AB56:AG56" si="477">AB55*AB51*10*16</f>
        <v>0</v>
      </c>
      <c r="AC56" s="27">
        <f t="shared" si="477"/>
        <v>0</v>
      </c>
      <c r="AD56" s="27">
        <f t="shared" si="477"/>
        <v>0</v>
      </c>
      <c r="AE56" s="27">
        <f t="shared" si="477"/>
        <v>0</v>
      </c>
      <c r="AF56" s="27">
        <f t="shared" si="477"/>
        <v>0</v>
      </c>
      <c r="AG56" s="27">
        <f t="shared" si="477"/>
        <v>0</v>
      </c>
      <c r="AH56" s="30">
        <f>SUM(AB56:AG56)</f>
        <v>0</v>
      </c>
      <c r="AI56" s="34">
        <f>AH56+AA56+T56</f>
        <v>4608</v>
      </c>
      <c r="AJ56" s="59"/>
      <c r="AK56" s="103"/>
      <c r="AL56" s="103" t="s">
        <v>30</v>
      </c>
      <c r="AM56" s="66"/>
      <c r="AN56" s="14"/>
      <c r="AO56" s="14"/>
      <c r="AP56" s="14"/>
      <c r="AQ56" s="9"/>
      <c r="AR56" s="56"/>
      <c r="AS56" s="14"/>
      <c r="AT56" s="14"/>
      <c r="AU56" s="21"/>
      <c r="AV56" s="27">
        <f t="shared" ref="AV56:BA56" si="478">AV55*AV51*15*20</f>
        <v>0</v>
      </c>
      <c r="AW56" s="27">
        <f t="shared" si="478"/>
        <v>0</v>
      </c>
      <c r="AX56" s="27">
        <f t="shared" si="478"/>
        <v>0</v>
      </c>
      <c r="AY56" s="27">
        <f t="shared" si="478"/>
        <v>4800</v>
      </c>
      <c r="AZ56" s="27">
        <f t="shared" si="478"/>
        <v>0</v>
      </c>
      <c r="BA56" s="27">
        <f t="shared" si="478"/>
        <v>0</v>
      </c>
      <c r="BB56" s="29">
        <f>SUM(AV56:BA56)</f>
        <v>4800</v>
      </c>
      <c r="BC56" s="27">
        <f>BC55*BC51*12*20</f>
        <v>0</v>
      </c>
      <c r="BD56" s="27">
        <f t="shared" ref="BD56:BH56" si="479">BD55*BD51*12*20</f>
        <v>0</v>
      </c>
      <c r="BE56" s="27">
        <f t="shared" si="479"/>
        <v>0</v>
      </c>
      <c r="BF56" s="27">
        <f t="shared" si="479"/>
        <v>960</v>
      </c>
      <c r="BG56" s="27">
        <f t="shared" si="479"/>
        <v>0</v>
      </c>
      <c r="BH56" s="27">
        <f t="shared" si="479"/>
        <v>0</v>
      </c>
      <c r="BI56" s="29">
        <f>SUM(BC56:BH56)</f>
        <v>960</v>
      </c>
      <c r="BJ56" s="27">
        <f t="shared" ref="BJ56:BO56" si="480">BJ55*BJ51*10*20</f>
        <v>0</v>
      </c>
      <c r="BK56" s="27">
        <f t="shared" si="480"/>
        <v>0</v>
      </c>
      <c r="BL56" s="27">
        <f t="shared" si="480"/>
        <v>0</v>
      </c>
      <c r="BM56" s="27">
        <f t="shared" si="480"/>
        <v>0</v>
      </c>
      <c r="BN56" s="27">
        <f t="shared" si="480"/>
        <v>0</v>
      </c>
      <c r="BO56" s="27">
        <f t="shared" si="480"/>
        <v>0</v>
      </c>
      <c r="BP56" s="245">
        <f>SUM(BJ56:BO56)</f>
        <v>0</v>
      </c>
      <c r="BQ56" s="34">
        <f>BP56+BI56+BB56</f>
        <v>5760</v>
      </c>
      <c r="BR56" s="304"/>
      <c r="BS56" s="92"/>
      <c r="BT56" s="55"/>
      <c r="BU56" s="103"/>
      <c r="BV56" s="103" t="s">
        <v>30</v>
      </c>
      <c r="BW56" s="164"/>
      <c r="BX56" s="32"/>
      <c r="BY56" s="32"/>
      <c r="BZ56" s="32"/>
      <c r="CA56" s="32"/>
      <c r="CB56" s="195"/>
      <c r="CC56" s="32"/>
      <c r="CD56" s="32"/>
      <c r="CE56" s="36"/>
      <c r="CF56" s="27">
        <f t="shared" ref="CF56" si="481">CF55*CF51*15*16</f>
        <v>0</v>
      </c>
      <c r="CG56" s="27">
        <f t="shared" ref="CG56" si="482">CG55*CG51*15*16</f>
        <v>0</v>
      </c>
      <c r="CH56" s="27">
        <f t="shared" ref="CH56" si="483">CH55*CH51*15*16</f>
        <v>0</v>
      </c>
      <c r="CI56" s="27">
        <f t="shared" ref="CI56" si="484">CI55*CI51*15*16</f>
        <v>3840</v>
      </c>
      <c r="CJ56" s="27">
        <f t="shared" ref="CJ56" si="485">CJ55*CJ51*15*16</f>
        <v>0</v>
      </c>
      <c r="CK56" s="27">
        <f t="shared" ref="CK56" si="486">CK55*CK51*15*16</f>
        <v>0</v>
      </c>
      <c r="CL56" s="29">
        <f>SUM(CF56:CK56)</f>
        <v>3840</v>
      </c>
      <c r="CM56" s="27">
        <f t="shared" ref="CM56" si="487">CM55*CM51*12*16</f>
        <v>0</v>
      </c>
      <c r="CN56" s="27">
        <f t="shared" ref="CN56" si="488">CN55*CN51*12*16</f>
        <v>0</v>
      </c>
      <c r="CO56" s="27">
        <f t="shared" ref="CO56" si="489">CO55*CO51*12*16</f>
        <v>0</v>
      </c>
      <c r="CP56" s="27">
        <f t="shared" ref="CP56" si="490">CP55*CP51*12*16</f>
        <v>768</v>
      </c>
      <c r="CQ56" s="27">
        <f t="shared" ref="CQ56" si="491">CQ55*CQ51*12*16</f>
        <v>0</v>
      </c>
      <c r="CR56" s="27">
        <f t="shared" ref="CR56" si="492">CR55*CR51*12*16</f>
        <v>0</v>
      </c>
      <c r="CS56" s="29">
        <f>SUM(CM56:CR56)</f>
        <v>768</v>
      </c>
      <c r="CT56" s="27">
        <f t="shared" ref="CT56" si="493">CT55*CT51*10*16</f>
        <v>0</v>
      </c>
      <c r="CU56" s="27">
        <f t="shared" ref="CU56" si="494">CU55*CU51*10*16</f>
        <v>0</v>
      </c>
      <c r="CV56" s="27">
        <f t="shared" ref="CV56" si="495">CV55*CV51*10*16</f>
        <v>0</v>
      </c>
      <c r="CW56" s="27">
        <f t="shared" ref="CW56" si="496">CW55*CW51*10*16</f>
        <v>0</v>
      </c>
      <c r="CX56" s="27">
        <f t="shared" ref="CX56" si="497">CX55*CX51*10*16</f>
        <v>0</v>
      </c>
      <c r="CY56" s="27">
        <f t="shared" ref="CY56" si="498">CY55*CY51*10*16</f>
        <v>0</v>
      </c>
      <c r="CZ56" s="317">
        <f>SUM(CT56:CY56)</f>
        <v>0</v>
      </c>
      <c r="DA56" s="34">
        <f>CZ56+CS56+CL56</f>
        <v>4608</v>
      </c>
      <c r="DB56" s="437">
        <f>BQ56+BR56+DA56</f>
        <v>10368</v>
      </c>
    </row>
    <row r="57" spans="1:106" ht="15" customHeight="1">
      <c r="A57" s="92"/>
      <c r="B57" s="81"/>
      <c r="C57" s="81"/>
      <c r="D57" s="81"/>
      <c r="E57" s="169"/>
      <c r="F57" s="81"/>
      <c r="G57" s="81"/>
      <c r="H57" s="81"/>
      <c r="I57" s="81"/>
      <c r="J57" s="41"/>
      <c r="K57" s="41"/>
      <c r="L57" s="41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50"/>
      <c r="AJ57" s="41"/>
      <c r="AK57" s="81"/>
      <c r="AL57" s="81"/>
      <c r="AM57" s="169"/>
      <c r="AN57" s="81"/>
      <c r="AO57" s="81"/>
      <c r="AP57" s="81"/>
      <c r="AQ57" s="81"/>
      <c r="AR57" s="41"/>
      <c r="AS57" s="41"/>
      <c r="AT57" s="41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131"/>
      <c r="BR57" s="304"/>
      <c r="BS57" s="92"/>
      <c r="BT57" s="81"/>
      <c r="BU57" s="81"/>
      <c r="BV57" s="81"/>
      <c r="BW57" s="169"/>
      <c r="BX57" s="81"/>
      <c r="BY57" s="81"/>
      <c r="BZ57" s="81"/>
      <c r="CA57" s="81"/>
      <c r="CB57" s="41"/>
      <c r="CC57" s="41"/>
      <c r="CD57" s="41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131"/>
      <c r="DB57" s="92"/>
    </row>
    <row r="58" spans="1:106" ht="19.5" customHeight="1">
      <c r="A58" s="92"/>
      <c r="B58" s="81"/>
      <c r="C58" s="113"/>
      <c r="D58" s="86"/>
      <c r="E58" s="114">
        <f t="shared" ref="E58:AI58" si="499">E15+E23+E31+E39+E47+E55</f>
        <v>150</v>
      </c>
      <c r="F58" s="115">
        <f t="shared" si="499"/>
        <v>27</v>
      </c>
      <c r="G58" s="115">
        <f t="shared" si="499"/>
        <v>6</v>
      </c>
      <c r="H58" s="115">
        <f t="shared" si="499"/>
        <v>3</v>
      </c>
      <c r="I58" s="170">
        <f t="shared" si="499"/>
        <v>36</v>
      </c>
      <c r="J58" s="115">
        <f t="shared" si="499"/>
        <v>400</v>
      </c>
      <c r="K58" s="115">
        <f t="shared" si="499"/>
        <v>70</v>
      </c>
      <c r="L58" s="115">
        <f t="shared" si="499"/>
        <v>30</v>
      </c>
      <c r="M58" s="170">
        <f t="shared" si="499"/>
        <v>500</v>
      </c>
      <c r="N58" s="115">
        <f t="shared" si="499"/>
        <v>0</v>
      </c>
      <c r="O58" s="115">
        <f t="shared" si="499"/>
        <v>3</v>
      </c>
      <c r="P58" s="115">
        <f t="shared" si="499"/>
        <v>0</v>
      </c>
      <c r="Q58" s="115">
        <f t="shared" si="499"/>
        <v>20</v>
      </c>
      <c r="R58" s="115">
        <f t="shared" si="499"/>
        <v>4</v>
      </c>
      <c r="S58" s="115">
        <f t="shared" si="499"/>
        <v>0</v>
      </c>
      <c r="T58" s="114">
        <f t="shared" si="499"/>
        <v>110</v>
      </c>
      <c r="U58" s="115">
        <f t="shared" si="499"/>
        <v>0</v>
      </c>
      <c r="V58" s="115">
        <f t="shared" si="499"/>
        <v>2</v>
      </c>
      <c r="W58" s="115">
        <f t="shared" si="499"/>
        <v>0</v>
      </c>
      <c r="X58" s="115">
        <f t="shared" si="499"/>
        <v>2</v>
      </c>
      <c r="Y58" s="115">
        <f t="shared" si="499"/>
        <v>2</v>
      </c>
      <c r="Z58" s="115">
        <f t="shared" si="499"/>
        <v>0</v>
      </c>
      <c r="AA58" s="114">
        <f t="shared" si="499"/>
        <v>24</v>
      </c>
      <c r="AB58" s="115">
        <f t="shared" si="499"/>
        <v>0</v>
      </c>
      <c r="AC58" s="115">
        <f t="shared" si="499"/>
        <v>0</v>
      </c>
      <c r="AD58" s="115">
        <f t="shared" si="499"/>
        <v>0</v>
      </c>
      <c r="AE58" s="115">
        <f t="shared" si="499"/>
        <v>1</v>
      </c>
      <c r="AF58" s="115">
        <f t="shared" si="499"/>
        <v>2</v>
      </c>
      <c r="AG58" s="115">
        <f t="shared" si="499"/>
        <v>0</v>
      </c>
      <c r="AH58" s="114">
        <f t="shared" si="499"/>
        <v>16</v>
      </c>
      <c r="AI58" s="114">
        <f t="shared" si="499"/>
        <v>150</v>
      </c>
      <c r="AJ58" s="115"/>
      <c r="AK58" s="113"/>
      <c r="AL58" s="86"/>
      <c r="AM58" s="114">
        <f t="shared" ref="AM58:BQ58" si="500">AM15+AM23+AM31+AM39+AM47+AM55</f>
        <v>150</v>
      </c>
      <c r="AN58" s="115">
        <f t="shared" si="500"/>
        <v>27</v>
      </c>
      <c r="AO58" s="115">
        <f t="shared" si="500"/>
        <v>6</v>
      </c>
      <c r="AP58" s="115">
        <f t="shared" si="500"/>
        <v>3</v>
      </c>
      <c r="AQ58" s="170">
        <f t="shared" si="500"/>
        <v>36</v>
      </c>
      <c r="AR58" s="115">
        <f t="shared" si="500"/>
        <v>400</v>
      </c>
      <c r="AS58" s="115">
        <f t="shared" si="500"/>
        <v>70</v>
      </c>
      <c r="AT58" s="115">
        <f t="shared" si="500"/>
        <v>30</v>
      </c>
      <c r="AU58" s="170">
        <f t="shared" si="500"/>
        <v>500</v>
      </c>
      <c r="AV58" s="115">
        <f t="shared" si="500"/>
        <v>0</v>
      </c>
      <c r="AW58" s="115">
        <f t="shared" si="500"/>
        <v>3</v>
      </c>
      <c r="AX58" s="115">
        <f t="shared" si="500"/>
        <v>0</v>
      </c>
      <c r="AY58" s="115">
        <f t="shared" si="500"/>
        <v>20</v>
      </c>
      <c r="AZ58" s="115">
        <f t="shared" si="500"/>
        <v>4</v>
      </c>
      <c r="BA58" s="115">
        <f t="shared" si="500"/>
        <v>0</v>
      </c>
      <c r="BB58" s="114">
        <f t="shared" si="500"/>
        <v>110</v>
      </c>
      <c r="BC58" s="115">
        <f t="shared" si="500"/>
        <v>0</v>
      </c>
      <c r="BD58" s="115">
        <f t="shared" si="500"/>
        <v>2</v>
      </c>
      <c r="BE58" s="115">
        <f t="shared" si="500"/>
        <v>0</v>
      </c>
      <c r="BF58" s="115">
        <f t="shared" si="500"/>
        <v>2</v>
      </c>
      <c r="BG58" s="115">
        <f t="shared" si="500"/>
        <v>2</v>
      </c>
      <c r="BH58" s="115">
        <f t="shared" si="500"/>
        <v>0</v>
      </c>
      <c r="BI58" s="114">
        <f t="shared" si="500"/>
        <v>24</v>
      </c>
      <c r="BJ58" s="115">
        <f t="shared" si="500"/>
        <v>0</v>
      </c>
      <c r="BK58" s="115">
        <f t="shared" si="500"/>
        <v>0</v>
      </c>
      <c r="BL58" s="115">
        <f t="shared" si="500"/>
        <v>0</v>
      </c>
      <c r="BM58" s="115">
        <f t="shared" si="500"/>
        <v>1</v>
      </c>
      <c r="BN58" s="115">
        <f t="shared" si="500"/>
        <v>2</v>
      </c>
      <c r="BO58" s="115">
        <f t="shared" si="500"/>
        <v>0</v>
      </c>
      <c r="BP58" s="287">
        <f t="shared" si="500"/>
        <v>16</v>
      </c>
      <c r="BQ58" s="64">
        <f t="shared" si="500"/>
        <v>150</v>
      </c>
      <c r="BR58" s="304">
        <v>0</v>
      </c>
      <c r="BS58" s="92"/>
      <c r="BT58" s="81"/>
      <c r="BU58" s="113"/>
      <c r="BV58" s="86"/>
      <c r="BW58" s="114">
        <f t="shared" ref="BW58:DA58" si="501">BW15+BW23+BW31+BW39+BW47+BW55</f>
        <v>150</v>
      </c>
      <c r="BX58" s="115">
        <f t="shared" si="501"/>
        <v>27</v>
      </c>
      <c r="BY58" s="115">
        <f t="shared" si="501"/>
        <v>6</v>
      </c>
      <c r="BZ58" s="115">
        <f t="shared" si="501"/>
        <v>3</v>
      </c>
      <c r="CA58" s="170">
        <f t="shared" si="501"/>
        <v>36</v>
      </c>
      <c r="CB58" s="115">
        <f t="shared" si="501"/>
        <v>400</v>
      </c>
      <c r="CC58" s="115">
        <f t="shared" si="501"/>
        <v>70</v>
      </c>
      <c r="CD58" s="115">
        <f t="shared" si="501"/>
        <v>30</v>
      </c>
      <c r="CE58" s="170">
        <f t="shared" si="501"/>
        <v>500</v>
      </c>
      <c r="CF58" s="115">
        <f t="shared" si="501"/>
        <v>0</v>
      </c>
      <c r="CG58" s="115">
        <f t="shared" si="501"/>
        <v>3</v>
      </c>
      <c r="CH58" s="115">
        <f t="shared" si="501"/>
        <v>0</v>
      </c>
      <c r="CI58" s="115">
        <f t="shared" si="501"/>
        <v>20</v>
      </c>
      <c r="CJ58" s="115">
        <f t="shared" si="501"/>
        <v>4</v>
      </c>
      <c r="CK58" s="115">
        <f t="shared" si="501"/>
        <v>0</v>
      </c>
      <c r="CL58" s="114">
        <f t="shared" si="501"/>
        <v>110</v>
      </c>
      <c r="CM58" s="115">
        <f t="shared" si="501"/>
        <v>0</v>
      </c>
      <c r="CN58" s="115">
        <f t="shared" si="501"/>
        <v>2</v>
      </c>
      <c r="CO58" s="115">
        <f t="shared" si="501"/>
        <v>0</v>
      </c>
      <c r="CP58" s="115">
        <f t="shared" si="501"/>
        <v>2</v>
      </c>
      <c r="CQ58" s="115">
        <f t="shared" si="501"/>
        <v>2</v>
      </c>
      <c r="CR58" s="115">
        <f t="shared" si="501"/>
        <v>0</v>
      </c>
      <c r="CS58" s="114">
        <f t="shared" si="501"/>
        <v>24</v>
      </c>
      <c r="CT58" s="115">
        <f t="shared" si="501"/>
        <v>0</v>
      </c>
      <c r="CU58" s="115">
        <f t="shared" si="501"/>
        <v>0</v>
      </c>
      <c r="CV58" s="115">
        <f t="shared" si="501"/>
        <v>0</v>
      </c>
      <c r="CW58" s="115">
        <f t="shared" si="501"/>
        <v>1</v>
      </c>
      <c r="CX58" s="115">
        <f t="shared" si="501"/>
        <v>2</v>
      </c>
      <c r="CY58" s="115">
        <f t="shared" si="501"/>
        <v>0</v>
      </c>
      <c r="CZ58" s="287">
        <f t="shared" si="501"/>
        <v>16</v>
      </c>
      <c r="DA58" s="64">
        <f t="shared" si="501"/>
        <v>150</v>
      </c>
      <c r="DB58" s="92"/>
    </row>
    <row r="59" spans="1:106" ht="19.5" customHeight="1">
      <c r="A59" s="93"/>
      <c r="B59" s="58"/>
      <c r="C59" s="60"/>
      <c r="D59" s="93"/>
      <c r="E59" s="69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32"/>
      <c r="U59" s="60"/>
      <c r="V59" s="60"/>
      <c r="W59" s="60"/>
      <c r="X59" s="60"/>
      <c r="Y59" s="60"/>
      <c r="Z59" s="60"/>
      <c r="AA59" s="32"/>
      <c r="AB59" s="60"/>
      <c r="AC59" s="60"/>
      <c r="AD59" s="60"/>
      <c r="AE59" s="60"/>
      <c r="AF59" s="60"/>
      <c r="AG59" s="60"/>
      <c r="AH59" s="32"/>
      <c r="AI59" s="60"/>
      <c r="AJ59" s="60"/>
      <c r="AK59" s="60"/>
      <c r="AL59" s="244"/>
      <c r="AM59" s="69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32"/>
      <c r="BC59" s="60"/>
      <c r="BD59" s="60"/>
      <c r="BE59" s="60"/>
      <c r="BF59" s="60"/>
      <c r="BG59" s="60"/>
      <c r="BH59" s="60"/>
      <c r="BI59" s="32"/>
      <c r="BJ59" s="60"/>
      <c r="BK59" s="60"/>
      <c r="BL59" s="60"/>
      <c r="BM59" s="60"/>
      <c r="BN59" s="60"/>
      <c r="BO59" s="60"/>
      <c r="BP59" s="283"/>
      <c r="BQ59" s="60"/>
      <c r="BR59" s="303"/>
      <c r="BS59" s="244"/>
      <c r="BT59" s="58"/>
      <c r="BU59" s="60"/>
      <c r="BV59" s="244"/>
      <c r="BW59" s="69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32"/>
      <c r="CM59" s="60"/>
      <c r="CN59" s="60"/>
      <c r="CO59" s="60"/>
      <c r="CP59" s="60"/>
      <c r="CQ59" s="60"/>
      <c r="CR59" s="60"/>
      <c r="CS59" s="32"/>
      <c r="CT59" s="60"/>
      <c r="CU59" s="60"/>
      <c r="CV59" s="60"/>
      <c r="CW59" s="60"/>
      <c r="CX59" s="60"/>
      <c r="CY59" s="60"/>
      <c r="CZ59" s="283"/>
      <c r="DA59" s="60"/>
      <c r="DB59" s="92"/>
    </row>
    <row r="60" spans="1:106" s="96" customFormat="1" ht="31.5">
      <c r="A60" s="294"/>
      <c r="B60" s="295"/>
      <c r="C60" s="295"/>
      <c r="D60" s="293" t="s">
        <v>52</v>
      </c>
      <c r="E60" s="296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7">
        <f>T16+T24+T32+T40+T48+T56</f>
        <v>26400</v>
      </c>
      <c r="U60" s="295"/>
      <c r="V60" s="295"/>
      <c r="W60" s="295"/>
      <c r="X60" s="295"/>
      <c r="Y60" s="295"/>
      <c r="Z60" s="295"/>
      <c r="AA60" s="297">
        <f>AA16+AA24+AA32+AA40+AA48+AA56</f>
        <v>4608</v>
      </c>
      <c r="AB60" s="295"/>
      <c r="AC60" s="295"/>
      <c r="AD60" s="295"/>
      <c r="AE60" s="295"/>
      <c r="AF60" s="295"/>
      <c r="AG60" s="295"/>
      <c r="AH60" s="297">
        <f>AH16+AH24+AH32+AH40+AH48+AH56</f>
        <v>2560</v>
      </c>
      <c r="AI60" s="119">
        <f>AI56+AI48+AI40+AI32+AI24+AI16</f>
        <v>33568</v>
      </c>
      <c r="AJ60" s="307"/>
      <c r="AK60" s="295"/>
      <c r="AL60" s="293" t="s">
        <v>52</v>
      </c>
      <c r="AM60" s="29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288" t="s">
        <v>31</v>
      </c>
      <c r="BQ60" s="307">
        <f>BQ56+BQ48+BQ40+BQ32+BQ24+BQ16</f>
        <v>41960</v>
      </c>
      <c r="BR60" s="308">
        <f>SUM(BR8:BR58)</f>
        <v>650</v>
      </c>
      <c r="BS60" s="294"/>
      <c r="BT60" s="295"/>
      <c r="BU60" s="295"/>
      <c r="BV60" s="293" t="s">
        <v>52</v>
      </c>
      <c r="BW60" s="296"/>
      <c r="BX60" s="295"/>
      <c r="BY60" s="295"/>
      <c r="BZ60" s="295"/>
      <c r="CA60" s="295"/>
      <c r="CB60" s="295"/>
      <c r="CC60" s="295"/>
      <c r="CD60" s="295"/>
      <c r="CE60" s="295"/>
      <c r="CF60" s="295"/>
      <c r="CG60" s="295"/>
      <c r="CH60" s="295"/>
      <c r="CI60" s="295"/>
      <c r="CJ60" s="295"/>
      <c r="CK60" s="295"/>
      <c r="CL60" s="297">
        <f>CL16+CL24+CL32+CL40+CL48+CL56</f>
        <v>26400</v>
      </c>
      <c r="CM60" s="295"/>
      <c r="CN60" s="295"/>
      <c r="CO60" s="295"/>
      <c r="CP60" s="295"/>
      <c r="CQ60" s="295"/>
      <c r="CR60" s="295"/>
      <c r="CS60" s="297">
        <f>CS16+CS24+CS32+CS40+CS48+CS56</f>
        <v>4608</v>
      </c>
      <c r="CT60" s="295"/>
      <c r="CU60" s="295"/>
      <c r="CV60" s="295"/>
      <c r="CW60" s="295"/>
      <c r="CX60" s="295"/>
      <c r="CY60" s="295"/>
      <c r="CZ60" s="318">
        <f>CZ16+CZ24+CZ32+CZ40+CZ48+CZ56</f>
        <v>2560</v>
      </c>
      <c r="DA60" s="119">
        <f>DA56+DA48+DA40+DA32+DA24+DA16</f>
        <v>33568</v>
      </c>
      <c r="DB60" s="437">
        <f>BQ60+BR60+DA60</f>
        <v>76178</v>
      </c>
    </row>
    <row r="61" spans="1:106" ht="31.5">
      <c r="AH61" s="299" t="s">
        <v>74</v>
      </c>
      <c r="AI61" s="299">
        <v>33568</v>
      </c>
      <c r="AJ61" s="322"/>
      <c r="BP61" s="299" t="s">
        <v>74</v>
      </c>
      <c r="BQ61" s="299">
        <v>41960</v>
      </c>
      <c r="BR61" s="309">
        <v>650</v>
      </c>
      <c r="CZ61" s="319" t="s">
        <v>74</v>
      </c>
      <c r="DA61" s="299">
        <v>33568</v>
      </c>
      <c r="DB61" s="438">
        <v>76178</v>
      </c>
    </row>
    <row r="62" spans="1:106" ht="15" customHeight="1">
      <c r="AE62" s="107"/>
      <c r="AF62" s="107"/>
      <c r="AG62" s="107"/>
      <c r="AH62" s="107"/>
      <c r="AI62" s="98"/>
      <c r="AJ62" s="98"/>
      <c r="BM62" s="107"/>
      <c r="BN62" s="107"/>
      <c r="BO62" s="107"/>
      <c r="BP62" s="107"/>
      <c r="BQ62" s="98"/>
      <c r="BR62" s="306"/>
      <c r="CW62" s="107"/>
      <c r="CX62" s="107"/>
      <c r="CY62" s="107"/>
      <c r="CZ62" s="107"/>
      <c r="DA62" s="98"/>
    </row>
    <row r="63" spans="1:106" ht="15" customHeight="1">
      <c r="AE63" s="107"/>
      <c r="AF63" s="107"/>
      <c r="AG63" s="107"/>
      <c r="AH63" s="107"/>
      <c r="AI63" s="98"/>
      <c r="AJ63" s="98"/>
      <c r="BM63" s="107"/>
      <c r="BN63" s="107"/>
      <c r="BO63" s="107"/>
      <c r="BP63" s="107"/>
      <c r="BQ63" s="98"/>
      <c r="BR63" s="306"/>
      <c r="CW63" s="107"/>
      <c r="CX63" s="107"/>
      <c r="CY63" s="107"/>
      <c r="CZ63" s="107"/>
      <c r="DA63" s="98"/>
    </row>
  </sheetData>
  <mergeCells count="190">
    <mergeCell ref="C2:T2"/>
    <mergeCell ref="C5:I5"/>
    <mergeCell ref="B7:B8"/>
    <mergeCell ref="C7:C8"/>
    <mergeCell ref="F7:H7"/>
    <mergeCell ref="I7:I8"/>
    <mergeCell ref="J7:L7"/>
    <mergeCell ref="M7:M8"/>
    <mergeCell ref="N7:T7"/>
    <mergeCell ref="A50:A54"/>
    <mergeCell ref="A42:A46"/>
    <mergeCell ref="A7:A14"/>
    <mergeCell ref="A18:A22"/>
    <mergeCell ref="A34:A38"/>
    <mergeCell ref="A26:A30"/>
    <mergeCell ref="C3:T3"/>
    <mergeCell ref="N50:T50"/>
    <mergeCell ref="J18:L18"/>
    <mergeCell ref="M18:M19"/>
    <mergeCell ref="N18:T18"/>
    <mergeCell ref="B50:B51"/>
    <mergeCell ref="C50:C51"/>
    <mergeCell ref="F50:H50"/>
    <mergeCell ref="I50:I51"/>
    <mergeCell ref="J50:L50"/>
    <mergeCell ref="M50:M51"/>
    <mergeCell ref="J34:L34"/>
    <mergeCell ref="M34:M35"/>
    <mergeCell ref="N34:T34"/>
    <mergeCell ref="U34:AA34"/>
    <mergeCell ref="B34:B35"/>
    <mergeCell ref="AB34:AH34"/>
    <mergeCell ref="C34:C35"/>
    <mergeCell ref="U18:AA18"/>
    <mergeCell ref="AB18:AH18"/>
    <mergeCell ref="B18:B19"/>
    <mergeCell ref="C18:C19"/>
    <mergeCell ref="F18:H18"/>
    <mergeCell ref="I18:I19"/>
    <mergeCell ref="B26:B27"/>
    <mergeCell ref="C26:C27"/>
    <mergeCell ref="F26:H26"/>
    <mergeCell ref="I26:I27"/>
    <mergeCell ref="J26:L26"/>
    <mergeCell ref="M26:M27"/>
    <mergeCell ref="N26:T26"/>
    <mergeCell ref="U26:AA26"/>
    <mergeCell ref="AB26:AH26"/>
    <mergeCell ref="F34:H34"/>
    <mergeCell ref="I34:I35"/>
    <mergeCell ref="B42:B43"/>
    <mergeCell ref="C42:C43"/>
    <mergeCell ref="F42:H42"/>
    <mergeCell ref="I42:I43"/>
    <mergeCell ref="J42:L42"/>
    <mergeCell ref="M42:M43"/>
    <mergeCell ref="N42:T42"/>
    <mergeCell ref="U42:AA42"/>
    <mergeCell ref="AB42:AH42"/>
    <mergeCell ref="AK5:AQ5"/>
    <mergeCell ref="AK7:AK8"/>
    <mergeCell ref="AN7:AP7"/>
    <mergeCell ref="AQ7:AQ8"/>
    <mergeCell ref="AR7:AT7"/>
    <mergeCell ref="AU7:AU8"/>
    <mergeCell ref="U50:AA50"/>
    <mergeCell ref="AB50:AH50"/>
    <mergeCell ref="AI50:AI51"/>
    <mergeCell ref="AI18:AI19"/>
    <mergeCell ref="AI26:AI27"/>
    <mergeCell ref="AI34:AI35"/>
    <mergeCell ref="AI42:AI43"/>
    <mergeCell ref="U7:AA7"/>
    <mergeCell ref="AB7:AH7"/>
    <mergeCell ref="AV7:BB7"/>
    <mergeCell ref="BC7:BI7"/>
    <mergeCell ref="BJ7:BP7"/>
    <mergeCell ref="AV18:BB18"/>
    <mergeCell ref="AK26:AK27"/>
    <mergeCell ref="AN26:AP26"/>
    <mergeCell ref="AQ26:AQ27"/>
    <mergeCell ref="AR26:AT26"/>
    <mergeCell ref="AU26:AU27"/>
    <mergeCell ref="AV26:BB26"/>
    <mergeCell ref="BC26:BI26"/>
    <mergeCell ref="BJ26:BP26"/>
    <mergeCell ref="AK18:AK19"/>
    <mergeCell ref="AN18:AP18"/>
    <mergeCell ref="AQ18:AQ19"/>
    <mergeCell ref="AR18:AT18"/>
    <mergeCell ref="AU18:AU19"/>
    <mergeCell ref="BQ26:BQ27"/>
    <mergeCell ref="AK50:AK51"/>
    <mergeCell ref="AN50:AP50"/>
    <mergeCell ref="AQ50:AQ51"/>
    <mergeCell ref="AR50:AT50"/>
    <mergeCell ref="AU50:AU51"/>
    <mergeCell ref="AV34:BB34"/>
    <mergeCell ref="BC34:BI34"/>
    <mergeCell ref="BJ34:BP34"/>
    <mergeCell ref="BQ34:BQ35"/>
    <mergeCell ref="AK42:AK43"/>
    <mergeCell ref="AN42:AP42"/>
    <mergeCell ref="AQ42:AQ43"/>
    <mergeCell ref="AR42:AT42"/>
    <mergeCell ref="AU42:AU43"/>
    <mergeCell ref="AV42:BB42"/>
    <mergeCell ref="BC42:BI42"/>
    <mergeCell ref="BJ42:BP42"/>
    <mergeCell ref="BQ42:BQ43"/>
    <mergeCell ref="AK34:AK35"/>
    <mergeCell ref="AN34:AP34"/>
    <mergeCell ref="AQ34:AQ35"/>
    <mergeCell ref="AR34:AT34"/>
    <mergeCell ref="AU34:AU35"/>
    <mergeCell ref="AV50:BB50"/>
    <mergeCell ref="BC50:BI50"/>
    <mergeCell ref="BJ50:BP50"/>
    <mergeCell ref="BQ50:BQ51"/>
    <mergeCell ref="BC18:BI18"/>
    <mergeCell ref="BJ18:BP18"/>
    <mergeCell ref="BQ18:BQ19"/>
    <mergeCell ref="BU2:CL2"/>
    <mergeCell ref="BU3:CL3"/>
    <mergeCell ref="BU5:CA5"/>
    <mergeCell ref="BS7:BS14"/>
    <mergeCell ref="BT7:BT8"/>
    <mergeCell ref="BU7:BU8"/>
    <mergeCell ref="BX7:BZ7"/>
    <mergeCell ref="CA7:CA8"/>
    <mergeCell ref="CB7:CD7"/>
    <mergeCell ref="CE7:CE8"/>
    <mergeCell ref="CF7:CL7"/>
    <mergeCell ref="BS34:BS38"/>
    <mergeCell ref="BT34:BT35"/>
    <mergeCell ref="BU34:BU35"/>
    <mergeCell ref="BX34:BZ34"/>
    <mergeCell ref="CA34:CA35"/>
    <mergeCell ref="CB34:CD34"/>
    <mergeCell ref="CM7:CS7"/>
    <mergeCell ref="CT7:CZ7"/>
    <mergeCell ref="BS18:BS22"/>
    <mergeCell ref="BT18:BT19"/>
    <mergeCell ref="BU18:BU19"/>
    <mergeCell ref="BX18:BZ18"/>
    <mergeCell ref="CA18:CA19"/>
    <mergeCell ref="CB18:CD18"/>
    <mergeCell ref="CE18:CE19"/>
    <mergeCell ref="CF18:CL18"/>
    <mergeCell ref="CM18:CS18"/>
    <mergeCell ref="CT18:CZ18"/>
    <mergeCell ref="DA18:DA19"/>
    <mergeCell ref="BS26:BS30"/>
    <mergeCell ref="BT26:BT27"/>
    <mergeCell ref="BU26:BU27"/>
    <mergeCell ref="BX26:BZ26"/>
    <mergeCell ref="CA26:CA27"/>
    <mergeCell ref="CB26:CD26"/>
    <mergeCell ref="CE26:CE27"/>
    <mergeCell ref="CF26:CL26"/>
    <mergeCell ref="CM26:CS26"/>
    <mergeCell ref="CT26:CZ26"/>
    <mergeCell ref="DA26:DA27"/>
    <mergeCell ref="CE34:CE35"/>
    <mergeCell ref="CF34:CL34"/>
    <mergeCell ref="CM34:CS34"/>
    <mergeCell ref="CT34:CZ34"/>
    <mergeCell ref="DA34:DA35"/>
    <mergeCell ref="BS42:BS46"/>
    <mergeCell ref="BT42:BT43"/>
    <mergeCell ref="BU42:BU43"/>
    <mergeCell ref="BX42:BZ42"/>
    <mergeCell ref="CA42:CA43"/>
    <mergeCell ref="CB42:CD42"/>
    <mergeCell ref="CE42:CE43"/>
    <mergeCell ref="CF42:CL42"/>
    <mergeCell ref="CM42:CS42"/>
    <mergeCell ref="CT42:CZ42"/>
    <mergeCell ref="DA42:DA43"/>
    <mergeCell ref="CT50:CZ50"/>
    <mergeCell ref="DA50:DA51"/>
    <mergeCell ref="BS50:BS54"/>
    <mergeCell ref="BT50:BT51"/>
    <mergeCell ref="BU50:BU51"/>
    <mergeCell ref="BX50:BZ50"/>
    <mergeCell ref="CA50:CA51"/>
    <mergeCell ref="CB50:CD50"/>
    <mergeCell ref="CE50:CE51"/>
    <mergeCell ref="CF50:CL50"/>
    <mergeCell ref="CM50:CS50"/>
  </mergeCells>
  <pageMargins left="0.70866141732283472" right="0.70866141732283472" top="0.35433070866141736" bottom="0.35433070866141736" header="0.31496062992125984" footer="0.31496062992125984"/>
  <pageSetup paperSize="9" scale="1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rgb="FFFFFF00"/>
    <pageSetUpPr fitToPage="1"/>
  </sheetPr>
  <dimension ref="A1:BU61"/>
  <sheetViews>
    <sheetView zoomScale="90" zoomScaleNormal="90" workbookViewId="0">
      <selection activeCell="I16" sqref="I16"/>
    </sheetView>
  </sheetViews>
  <sheetFormatPr defaultColWidth="16.28515625" defaultRowHeight="15"/>
  <cols>
    <col min="1" max="1" width="4.140625" style="143" bestFit="1" customWidth="1"/>
    <col min="2" max="2" width="22.5703125" style="142" customWidth="1"/>
    <col min="3" max="4" width="5.28515625" style="142" bestFit="1" customWidth="1"/>
    <col min="5" max="6" width="6" style="142" bestFit="1" customWidth="1"/>
    <col min="7" max="8" width="5.28515625" style="142" bestFit="1" customWidth="1"/>
    <col min="9" max="10" width="6" style="142" bestFit="1" customWidth="1"/>
    <col min="11" max="11" width="2" style="142" bestFit="1" customWidth="1"/>
    <col min="12" max="12" width="3" style="142" bestFit="1" customWidth="1"/>
    <col min="13" max="13" width="2" style="142" bestFit="1" customWidth="1"/>
    <col min="14" max="14" width="4" style="142" bestFit="1" customWidth="1"/>
    <col min="15" max="15" width="3" style="142" bestFit="1" customWidth="1"/>
    <col min="16" max="16" width="2" style="142" bestFit="1" customWidth="1"/>
    <col min="17" max="17" width="6.140625" style="142" bestFit="1" customWidth="1"/>
    <col min="18" max="18" width="2" style="142" bestFit="1" customWidth="1"/>
    <col min="19" max="19" width="3" style="142" bestFit="1" customWidth="1"/>
    <col min="20" max="20" width="2" style="142" bestFit="1" customWidth="1"/>
    <col min="21" max="22" width="3" style="142" bestFit="1" customWidth="1"/>
    <col min="23" max="23" width="2" style="142" bestFit="1" customWidth="1"/>
    <col min="24" max="24" width="6.140625" style="142" bestFit="1" customWidth="1"/>
    <col min="25" max="30" width="2" style="142" bestFit="1" customWidth="1"/>
    <col min="31" max="31" width="6.140625" style="142" bestFit="1" customWidth="1"/>
    <col min="32" max="32" width="5.85546875" style="144" bestFit="1" customWidth="1"/>
    <col min="33" max="57" width="16.28515625" style="142" customWidth="1"/>
    <col min="58" max="16384" width="16.28515625" style="143"/>
  </cols>
  <sheetData>
    <row r="1" spans="1:73" s="132" customFormat="1" ht="15.75" customHeight="1">
      <c r="B1" s="133"/>
      <c r="C1" s="134"/>
      <c r="D1" s="134"/>
      <c r="E1" s="134"/>
      <c r="F1" s="134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488" t="s">
        <v>69</v>
      </c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</row>
    <row r="2" spans="1:73" s="132" customFormat="1" ht="30" customHeight="1">
      <c r="B2" s="133"/>
      <c r="C2" s="134"/>
      <c r="D2" s="134"/>
      <c r="E2" s="134"/>
      <c r="F2" s="134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</row>
    <row r="3" spans="1:73" s="132" customFormat="1">
      <c r="B3" s="133"/>
      <c r="C3" s="134"/>
      <c r="D3" s="134"/>
      <c r="E3" s="134"/>
      <c r="F3" s="134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</row>
    <row r="4" spans="1:73" s="132" customFormat="1">
      <c r="B4" s="133"/>
      <c r="C4" s="134"/>
      <c r="D4" s="134"/>
      <c r="E4" s="134"/>
      <c r="F4" s="134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</row>
    <row r="5" spans="1:73" s="132" customFormat="1" ht="27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488"/>
      <c r="V5" s="488"/>
      <c r="W5" s="488"/>
      <c r="X5" s="488"/>
      <c r="Y5" s="488"/>
      <c r="Z5" s="488"/>
      <c r="AA5" s="488"/>
      <c r="AB5" s="488"/>
      <c r="AC5" s="488"/>
      <c r="AD5" s="488"/>
      <c r="AE5" s="488"/>
      <c r="AF5" s="488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</row>
    <row r="6" spans="1:73" s="132" customFormat="1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</row>
    <row r="7" spans="1:73" s="132" customFormat="1" ht="15.75">
      <c r="A7" s="139"/>
      <c r="B7" s="456" t="s">
        <v>70</v>
      </c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  <c r="Z7" s="456"/>
      <c r="AA7" s="456"/>
      <c r="AB7" s="456"/>
      <c r="AC7" s="456"/>
      <c r="AD7" s="456"/>
      <c r="AE7" s="456"/>
      <c r="AF7" s="138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</row>
    <row r="8" spans="1:73" s="139" customFormat="1" ht="36" customHeight="1">
      <c r="B8" s="20"/>
      <c r="C8" s="457" t="s">
        <v>44</v>
      </c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20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38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</row>
    <row r="9" spans="1:73" s="132" customFormat="1" ht="63.75" customHeight="1">
      <c r="A9" s="489" t="s">
        <v>41</v>
      </c>
      <c r="B9" s="472" t="s">
        <v>1</v>
      </c>
      <c r="C9" s="470" t="s">
        <v>2</v>
      </c>
      <c r="D9" s="471"/>
      <c r="E9" s="471"/>
      <c r="F9" s="470" t="s">
        <v>3</v>
      </c>
      <c r="G9" s="470" t="s">
        <v>4</v>
      </c>
      <c r="H9" s="471"/>
      <c r="I9" s="471"/>
      <c r="J9" s="470" t="s">
        <v>5</v>
      </c>
      <c r="K9" s="470" t="s">
        <v>6</v>
      </c>
      <c r="L9" s="470"/>
      <c r="M9" s="470"/>
      <c r="N9" s="470"/>
      <c r="O9" s="470"/>
      <c r="P9" s="470"/>
      <c r="Q9" s="470"/>
      <c r="R9" s="470" t="s">
        <v>16</v>
      </c>
      <c r="S9" s="470"/>
      <c r="T9" s="470"/>
      <c r="U9" s="470"/>
      <c r="V9" s="470"/>
      <c r="W9" s="470"/>
      <c r="X9" s="470"/>
      <c r="Y9" s="470" t="s">
        <v>43</v>
      </c>
      <c r="Z9" s="470"/>
      <c r="AA9" s="470"/>
      <c r="AB9" s="470"/>
      <c r="AC9" s="470"/>
      <c r="AD9" s="470"/>
      <c r="AE9" s="470"/>
      <c r="AF9" s="174" t="s">
        <v>8</v>
      </c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</row>
    <row r="10" spans="1:73" s="132" customFormat="1" ht="54" customHeight="1">
      <c r="A10" s="489"/>
      <c r="B10" s="471"/>
      <c r="C10" s="174" t="s">
        <v>9</v>
      </c>
      <c r="D10" s="174" t="s">
        <v>10</v>
      </c>
      <c r="E10" s="174" t="s">
        <v>40</v>
      </c>
      <c r="F10" s="471"/>
      <c r="G10" s="174" t="s">
        <v>9</v>
      </c>
      <c r="H10" s="174" t="s">
        <v>10</v>
      </c>
      <c r="I10" s="174" t="s">
        <v>11</v>
      </c>
      <c r="J10" s="471"/>
      <c r="K10" s="152">
        <v>1</v>
      </c>
      <c r="L10" s="152">
        <v>2</v>
      </c>
      <c r="M10" s="152">
        <v>3</v>
      </c>
      <c r="N10" s="152">
        <v>4</v>
      </c>
      <c r="O10" s="152">
        <v>6</v>
      </c>
      <c r="P10" s="152">
        <v>8</v>
      </c>
      <c r="Q10" s="174" t="s">
        <v>12</v>
      </c>
      <c r="R10" s="152">
        <v>1</v>
      </c>
      <c r="S10" s="152">
        <v>2</v>
      </c>
      <c r="T10" s="152">
        <v>3</v>
      </c>
      <c r="U10" s="152">
        <v>4</v>
      </c>
      <c r="V10" s="152">
        <v>6</v>
      </c>
      <c r="W10" s="152">
        <v>8</v>
      </c>
      <c r="X10" s="174" t="s">
        <v>13</v>
      </c>
      <c r="Y10" s="152">
        <v>1</v>
      </c>
      <c r="Z10" s="152">
        <v>2</v>
      </c>
      <c r="AA10" s="152">
        <v>3</v>
      </c>
      <c r="AB10" s="152">
        <v>4</v>
      </c>
      <c r="AC10" s="152">
        <v>6</v>
      </c>
      <c r="AD10" s="152">
        <v>8</v>
      </c>
      <c r="AE10" s="174" t="s">
        <v>18</v>
      </c>
      <c r="AF10" s="174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</row>
    <row r="11" spans="1:73" s="139" customFormat="1">
      <c r="A11" s="175"/>
      <c r="B11" s="473" t="s">
        <v>33</v>
      </c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3"/>
      <c r="Z11" s="473"/>
      <c r="AA11" s="473"/>
      <c r="AB11" s="473"/>
      <c r="AC11" s="473"/>
      <c r="AD11" s="473"/>
      <c r="AE11" s="473"/>
      <c r="AF11" s="473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</row>
    <row r="12" spans="1:73" s="141" customFormat="1" ht="14.25">
      <c r="A12" s="175">
        <v>1</v>
      </c>
      <c r="B12" s="154" t="s">
        <v>59</v>
      </c>
      <c r="C12" s="150">
        <v>1</v>
      </c>
      <c r="D12" s="151"/>
      <c r="E12" s="151"/>
      <c r="F12" s="151">
        <f>C12+D12+E12</f>
        <v>1</v>
      </c>
      <c r="G12" s="151">
        <f>C12*15</f>
        <v>15</v>
      </c>
      <c r="H12" s="151">
        <f>D12*12</f>
        <v>0</v>
      </c>
      <c r="I12" s="151">
        <f>E12*10</f>
        <v>0</v>
      </c>
      <c r="J12" s="151">
        <f>G12+H12+I12</f>
        <v>15</v>
      </c>
      <c r="K12" s="151"/>
      <c r="L12" s="151"/>
      <c r="M12" s="151"/>
      <c r="N12" s="150">
        <v>1</v>
      </c>
      <c r="O12" s="151"/>
      <c r="P12" s="151"/>
      <c r="Q12" s="151">
        <f t="shared" ref="Q12:Q15" si="0">K12*1+L12*2+M12*3+N12*4+O12*6+P12*8</f>
        <v>4</v>
      </c>
      <c r="R12" s="151"/>
      <c r="S12" s="151"/>
      <c r="T12" s="151"/>
      <c r="U12" s="151"/>
      <c r="V12" s="151"/>
      <c r="W12" s="151"/>
      <c r="X12" s="151">
        <f>R12*1+S12*2+T12*3+U12*4+V12*6+W12*8</f>
        <v>0</v>
      </c>
      <c r="Y12" s="151"/>
      <c r="Z12" s="151"/>
      <c r="AA12" s="151"/>
      <c r="AB12" s="151"/>
      <c r="AC12" s="151"/>
      <c r="AD12" s="151"/>
      <c r="AE12" s="151">
        <f t="shared" ref="AE12:AE15" si="1">Y12*1+Z12*2+AA12*3+AB12*4+AC12*6+AD12*8</f>
        <v>0</v>
      </c>
      <c r="AF12" s="152">
        <f t="shared" ref="AF12:AF15" si="2">AE12+X12+Q12</f>
        <v>4</v>
      </c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</row>
    <row r="13" spans="1:73">
      <c r="A13" s="175">
        <v>2</v>
      </c>
      <c r="B13" s="154" t="s">
        <v>60</v>
      </c>
      <c r="C13" s="150">
        <v>1</v>
      </c>
      <c r="D13" s="150">
        <v>1</v>
      </c>
      <c r="E13" s="150">
        <v>1</v>
      </c>
      <c r="F13" s="151">
        <f>C13+D13+E13</f>
        <v>3</v>
      </c>
      <c r="G13" s="150">
        <f>C13*15</f>
        <v>15</v>
      </c>
      <c r="H13" s="150">
        <f>D13*12</f>
        <v>12</v>
      </c>
      <c r="I13" s="150">
        <f>E13*10</f>
        <v>10</v>
      </c>
      <c r="J13" s="151">
        <f>G13+H13+I13</f>
        <v>37</v>
      </c>
      <c r="K13" s="150"/>
      <c r="L13" s="150"/>
      <c r="M13" s="150"/>
      <c r="N13" s="150"/>
      <c r="O13" s="150">
        <v>1</v>
      </c>
      <c r="P13" s="150"/>
      <c r="Q13" s="151">
        <f t="shared" si="0"/>
        <v>6</v>
      </c>
      <c r="R13" s="150"/>
      <c r="S13" s="150"/>
      <c r="T13" s="150"/>
      <c r="U13" s="150"/>
      <c r="V13" s="150">
        <v>1</v>
      </c>
      <c r="W13" s="150"/>
      <c r="X13" s="151">
        <f>R13*1+S13*2+T13*3+U13*4+V13*6+W13*8</f>
        <v>6</v>
      </c>
      <c r="Y13" s="150"/>
      <c r="Z13" s="150"/>
      <c r="AA13" s="150"/>
      <c r="AB13" s="150"/>
      <c r="AC13" s="150">
        <v>1</v>
      </c>
      <c r="AD13" s="150"/>
      <c r="AE13" s="151">
        <f>Y13*1+Z13*2+AA13*3+AB13*4+AC13*6+AD13*8</f>
        <v>6</v>
      </c>
      <c r="AF13" s="152">
        <f>AE13+X13+Q13</f>
        <v>18</v>
      </c>
    </row>
    <row r="14" spans="1:73">
      <c r="A14" s="175">
        <v>3</v>
      </c>
      <c r="B14" s="154" t="s">
        <v>61</v>
      </c>
      <c r="C14" s="150">
        <v>1</v>
      </c>
      <c r="D14" s="150">
        <v>1</v>
      </c>
      <c r="E14" s="150"/>
      <c r="F14" s="151">
        <f>C14+D14+E14</f>
        <v>2</v>
      </c>
      <c r="G14" s="150">
        <v>10</v>
      </c>
      <c r="H14" s="150">
        <v>10</v>
      </c>
      <c r="I14" s="150">
        <f>E14*10</f>
        <v>0</v>
      </c>
      <c r="J14" s="151">
        <f>G14+H14+I14</f>
        <v>20</v>
      </c>
      <c r="K14" s="150"/>
      <c r="L14" s="150"/>
      <c r="M14" s="150"/>
      <c r="N14" s="150">
        <v>1</v>
      </c>
      <c r="O14" s="150"/>
      <c r="P14" s="150"/>
      <c r="Q14" s="151">
        <f t="shared" si="0"/>
        <v>4</v>
      </c>
      <c r="R14" s="150"/>
      <c r="S14" s="150"/>
      <c r="T14" s="150"/>
      <c r="U14" s="150">
        <v>1</v>
      </c>
      <c r="V14" s="150"/>
      <c r="W14" s="150"/>
      <c r="X14" s="151">
        <f t="shared" ref="X14:X15" si="3">R14*1+S14*2+T14*3+U14*4+V14*6+W14*8</f>
        <v>4</v>
      </c>
      <c r="Y14" s="150"/>
      <c r="Z14" s="150"/>
      <c r="AA14" s="150"/>
      <c r="AB14" s="150"/>
      <c r="AC14" s="150"/>
      <c r="AD14" s="150"/>
      <c r="AE14" s="151">
        <f t="shared" si="1"/>
        <v>0</v>
      </c>
      <c r="AF14" s="152">
        <f t="shared" si="2"/>
        <v>8</v>
      </c>
    </row>
    <row r="15" spans="1:73">
      <c r="A15" s="175">
        <v>4</v>
      </c>
      <c r="B15" s="154" t="s">
        <v>48</v>
      </c>
      <c r="C15" s="150">
        <v>2</v>
      </c>
      <c r="D15" s="150"/>
      <c r="E15" s="150"/>
      <c r="F15" s="151">
        <f>C15+D15+E15</f>
        <v>2</v>
      </c>
      <c r="G15" s="150">
        <f>C15*15</f>
        <v>30</v>
      </c>
      <c r="H15" s="150">
        <f>D15*12</f>
        <v>0</v>
      </c>
      <c r="I15" s="150">
        <f>E15*10</f>
        <v>0</v>
      </c>
      <c r="J15" s="151">
        <f>G15+H15+I15</f>
        <v>30</v>
      </c>
      <c r="K15" s="150"/>
      <c r="L15" s="150"/>
      <c r="M15" s="150"/>
      <c r="N15" s="150">
        <v>2</v>
      </c>
      <c r="O15" s="150"/>
      <c r="P15" s="150"/>
      <c r="Q15" s="151">
        <f t="shared" si="0"/>
        <v>8</v>
      </c>
      <c r="R15" s="150"/>
      <c r="S15" s="150"/>
      <c r="T15" s="150"/>
      <c r="U15" s="150"/>
      <c r="V15" s="150"/>
      <c r="W15" s="150"/>
      <c r="X15" s="151">
        <f t="shared" si="3"/>
        <v>0</v>
      </c>
      <c r="Y15" s="150"/>
      <c r="Z15" s="150"/>
      <c r="AA15" s="150"/>
      <c r="AB15" s="150"/>
      <c r="AC15" s="150"/>
      <c r="AD15" s="150"/>
      <c r="AE15" s="151">
        <f t="shared" si="1"/>
        <v>0</v>
      </c>
      <c r="AF15" s="152">
        <f t="shared" si="2"/>
        <v>8</v>
      </c>
    </row>
    <row r="16" spans="1:73" s="145" customFormat="1">
      <c r="A16" s="175"/>
      <c r="B16" s="155" t="s">
        <v>14</v>
      </c>
      <c r="C16" s="176">
        <f t="shared" ref="C16:AF16" si="4">SUM(C12:C15)</f>
        <v>5</v>
      </c>
      <c r="D16" s="176">
        <f t="shared" si="4"/>
        <v>2</v>
      </c>
      <c r="E16" s="176">
        <f t="shared" si="4"/>
        <v>1</v>
      </c>
      <c r="F16" s="176">
        <f t="shared" si="4"/>
        <v>8</v>
      </c>
      <c r="G16" s="176">
        <f t="shared" si="4"/>
        <v>70</v>
      </c>
      <c r="H16" s="176">
        <f t="shared" si="4"/>
        <v>22</v>
      </c>
      <c r="I16" s="176">
        <f t="shared" si="4"/>
        <v>10</v>
      </c>
      <c r="J16" s="176">
        <f t="shared" si="4"/>
        <v>102</v>
      </c>
      <c r="K16" s="176">
        <f t="shared" si="4"/>
        <v>0</v>
      </c>
      <c r="L16" s="176">
        <f t="shared" si="4"/>
        <v>0</v>
      </c>
      <c r="M16" s="176">
        <f t="shared" si="4"/>
        <v>0</v>
      </c>
      <c r="N16" s="176">
        <f t="shared" si="4"/>
        <v>4</v>
      </c>
      <c r="O16" s="176">
        <f t="shared" si="4"/>
        <v>1</v>
      </c>
      <c r="P16" s="176">
        <f t="shared" si="4"/>
        <v>0</v>
      </c>
      <c r="Q16" s="176">
        <f t="shared" si="4"/>
        <v>22</v>
      </c>
      <c r="R16" s="176">
        <f t="shared" si="4"/>
        <v>0</v>
      </c>
      <c r="S16" s="176">
        <f t="shared" si="4"/>
        <v>0</v>
      </c>
      <c r="T16" s="176">
        <f t="shared" si="4"/>
        <v>0</v>
      </c>
      <c r="U16" s="176">
        <f t="shared" si="4"/>
        <v>1</v>
      </c>
      <c r="V16" s="176">
        <f t="shared" si="4"/>
        <v>1</v>
      </c>
      <c r="W16" s="176">
        <f t="shared" si="4"/>
        <v>0</v>
      </c>
      <c r="X16" s="176">
        <f t="shared" si="4"/>
        <v>10</v>
      </c>
      <c r="Y16" s="176">
        <f t="shared" si="4"/>
        <v>0</v>
      </c>
      <c r="Z16" s="176">
        <f t="shared" si="4"/>
        <v>0</v>
      </c>
      <c r="AA16" s="176">
        <f t="shared" si="4"/>
        <v>0</v>
      </c>
      <c r="AB16" s="176">
        <f t="shared" si="4"/>
        <v>0</v>
      </c>
      <c r="AC16" s="176">
        <f t="shared" si="4"/>
        <v>1</v>
      </c>
      <c r="AD16" s="176">
        <f t="shared" si="4"/>
        <v>0</v>
      </c>
      <c r="AE16" s="176">
        <f t="shared" si="4"/>
        <v>6</v>
      </c>
      <c r="AF16" s="176">
        <f t="shared" si="4"/>
        <v>38</v>
      </c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</row>
    <row r="17" spans="1:73">
      <c r="A17" s="175"/>
      <c r="B17" s="480"/>
      <c r="C17" s="481"/>
      <c r="D17" s="481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481"/>
      <c r="R17" s="481"/>
      <c r="S17" s="481"/>
      <c r="T17" s="481"/>
      <c r="U17" s="481"/>
      <c r="V17" s="481"/>
      <c r="W17" s="481"/>
      <c r="X17" s="481"/>
      <c r="Y17" s="481"/>
      <c r="Z17" s="481"/>
      <c r="AA17" s="481"/>
      <c r="AB17" s="481"/>
      <c r="AC17" s="481"/>
      <c r="AD17" s="481"/>
      <c r="AE17" s="481"/>
      <c r="AF17" s="482"/>
    </row>
    <row r="18" spans="1:73" s="132" customFormat="1" ht="58.5" customHeight="1">
      <c r="A18" s="486"/>
      <c r="B18" s="472" t="s">
        <v>1</v>
      </c>
      <c r="C18" s="470" t="s">
        <v>2</v>
      </c>
      <c r="D18" s="471"/>
      <c r="E18" s="471"/>
      <c r="F18" s="470" t="s">
        <v>3</v>
      </c>
      <c r="G18" s="470" t="s">
        <v>4</v>
      </c>
      <c r="H18" s="471"/>
      <c r="I18" s="471"/>
      <c r="J18" s="470" t="s">
        <v>5</v>
      </c>
      <c r="K18" s="470" t="s">
        <v>6</v>
      </c>
      <c r="L18" s="470"/>
      <c r="M18" s="470"/>
      <c r="N18" s="470"/>
      <c r="O18" s="470"/>
      <c r="P18" s="470"/>
      <c r="Q18" s="470"/>
      <c r="R18" s="470" t="s">
        <v>16</v>
      </c>
      <c r="S18" s="470"/>
      <c r="T18" s="470"/>
      <c r="U18" s="470"/>
      <c r="V18" s="470"/>
      <c r="W18" s="470"/>
      <c r="X18" s="470"/>
      <c r="Y18" s="470" t="s">
        <v>43</v>
      </c>
      <c r="Z18" s="470"/>
      <c r="AA18" s="470"/>
      <c r="AB18" s="470"/>
      <c r="AC18" s="470"/>
      <c r="AD18" s="470"/>
      <c r="AE18" s="470"/>
      <c r="AF18" s="470" t="s">
        <v>8</v>
      </c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</row>
    <row r="19" spans="1:73" s="132" customFormat="1" ht="63.75">
      <c r="A19" s="487"/>
      <c r="B19" s="471"/>
      <c r="C19" s="174" t="s">
        <v>9</v>
      </c>
      <c r="D19" s="174" t="s">
        <v>10</v>
      </c>
      <c r="E19" s="174" t="s">
        <v>40</v>
      </c>
      <c r="F19" s="471"/>
      <c r="G19" s="174" t="s">
        <v>9</v>
      </c>
      <c r="H19" s="174" t="s">
        <v>10</v>
      </c>
      <c r="I19" s="174" t="s">
        <v>11</v>
      </c>
      <c r="J19" s="471"/>
      <c r="K19" s="152">
        <v>1</v>
      </c>
      <c r="L19" s="152">
        <v>2</v>
      </c>
      <c r="M19" s="152">
        <v>3</v>
      </c>
      <c r="N19" s="152">
        <v>4</v>
      </c>
      <c r="O19" s="152">
        <v>6</v>
      </c>
      <c r="P19" s="152">
        <v>8</v>
      </c>
      <c r="Q19" s="174" t="s">
        <v>12</v>
      </c>
      <c r="R19" s="152">
        <v>1</v>
      </c>
      <c r="S19" s="152">
        <v>2</v>
      </c>
      <c r="T19" s="152">
        <v>3</v>
      </c>
      <c r="U19" s="152">
        <v>4</v>
      </c>
      <c r="V19" s="152">
        <v>6</v>
      </c>
      <c r="W19" s="152">
        <v>8</v>
      </c>
      <c r="X19" s="174" t="s">
        <v>13</v>
      </c>
      <c r="Y19" s="152">
        <v>1</v>
      </c>
      <c r="Z19" s="152">
        <v>2</v>
      </c>
      <c r="AA19" s="152">
        <v>3</v>
      </c>
      <c r="AB19" s="152">
        <v>4</v>
      </c>
      <c r="AC19" s="152">
        <v>6</v>
      </c>
      <c r="AD19" s="152">
        <v>8</v>
      </c>
      <c r="AE19" s="174" t="s">
        <v>18</v>
      </c>
      <c r="AF19" s="471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</row>
    <row r="20" spans="1:73" s="147" customFormat="1">
      <c r="A20" s="175"/>
      <c r="B20" s="473" t="s">
        <v>34</v>
      </c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3"/>
      <c r="Z20" s="473"/>
      <c r="AA20" s="473"/>
      <c r="AB20" s="473"/>
      <c r="AC20" s="473"/>
      <c r="AD20" s="473"/>
      <c r="AE20" s="473"/>
      <c r="AF20" s="473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</row>
    <row r="21" spans="1:73">
      <c r="A21" s="175">
        <v>1</v>
      </c>
      <c r="B21" s="154" t="s">
        <v>59</v>
      </c>
      <c r="C21" s="150">
        <v>2</v>
      </c>
      <c r="D21" s="153">
        <v>1</v>
      </c>
      <c r="E21" s="150"/>
      <c r="F21" s="151">
        <f>C21+D21+E21</f>
        <v>3</v>
      </c>
      <c r="G21" s="150">
        <f>C21*15</f>
        <v>30</v>
      </c>
      <c r="H21" s="150">
        <f>D21*12</f>
        <v>12</v>
      </c>
      <c r="I21" s="150">
        <f>E21*10</f>
        <v>0</v>
      </c>
      <c r="J21" s="151">
        <f>G21+H21+I21</f>
        <v>42</v>
      </c>
      <c r="K21" s="153"/>
      <c r="L21" s="153"/>
      <c r="M21" s="153"/>
      <c r="N21" s="153"/>
      <c r="O21" s="153">
        <v>2</v>
      </c>
      <c r="P21" s="153"/>
      <c r="Q21" s="151">
        <f t="shared" ref="Q21:Q22" si="5">K21*1+L21*2+M21*3+N21*4+O21*6+P21*8</f>
        <v>12</v>
      </c>
      <c r="R21" s="153"/>
      <c r="S21" s="153"/>
      <c r="T21" s="153"/>
      <c r="U21" s="153"/>
      <c r="V21" s="153">
        <v>1</v>
      </c>
      <c r="W21" s="153"/>
      <c r="X21" s="151">
        <f t="shared" ref="X21" si="6">R21*1+S21*2+T21*3+U21*4+V21*6+W21*8</f>
        <v>6</v>
      </c>
      <c r="Y21" s="153"/>
      <c r="Z21" s="153"/>
      <c r="AA21" s="153"/>
      <c r="AB21" s="153"/>
      <c r="AC21" s="153"/>
      <c r="AD21" s="153"/>
      <c r="AE21" s="152">
        <f>Y21*1+Z21*2+AA21*3+AB21*4+AC21*6+AD21*8</f>
        <v>0</v>
      </c>
      <c r="AF21" s="152">
        <f t="shared" ref="AF21:AF22" si="7">AE21+X21+Q21</f>
        <v>18</v>
      </c>
    </row>
    <row r="22" spans="1:73">
      <c r="A22" s="175">
        <v>2</v>
      </c>
      <c r="B22" s="154" t="s">
        <v>60</v>
      </c>
      <c r="C22" s="150">
        <v>2</v>
      </c>
      <c r="D22" s="150"/>
      <c r="E22" s="150"/>
      <c r="F22" s="151">
        <f t="shared" ref="F22:F23" si="8">C22+D22+E22</f>
        <v>2</v>
      </c>
      <c r="G22" s="150">
        <f t="shared" ref="G22" si="9">C22*15</f>
        <v>30</v>
      </c>
      <c r="H22" s="150">
        <f t="shared" ref="H22" si="10">D22*12</f>
        <v>0</v>
      </c>
      <c r="I22" s="150">
        <f t="shared" ref="I22" si="11">E22*10</f>
        <v>0</v>
      </c>
      <c r="J22" s="151">
        <f t="shared" ref="J22" si="12">G22+H22+I22</f>
        <v>30</v>
      </c>
      <c r="K22" s="150"/>
      <c r="L22" s="150"/>
      <c r="M22" s="150"/>
      <c r="N22" s="150">
        <v>2</v>
      </c>
      <c r="O22" s="150"/>
      <c r="P22" s="150"/>
      <c r="Q22" s="151">
        <f t="shared" si="5"/>
        <v>8</v>
      </c>
      <c r="R22" s="150"/>
      <c r="S22" s="150"/>
      <c r="T22" s="150"/>
      <c r="U22" s="150"/>
      <c r="V22" s="150"/>
      <c r="W22" s="150"/>
      <c r="X22" s="151">
        <f>R22*1+S22*2+T22*3+U22*4+V22*6+W22*8</f>
        <v>0</v>
      </c>
      <c r="Y22" s="150"/>
      <c r="Z22" s="150"/>
      <c r="AA22" s="150"/>
      <c r="AB22" s="150"/>
      <c r="AC22" s="150"/>
      <c r="AD22" s="150"/>
      <c r="AE22" s="152">
        <f>Y22*1+Z22*2+AA22*3+AB22*4+AC22*6+AD22*8</f>
        <v>0</v>
      </c>
      <c r="AF22" s="152">
        <f t="shared" si="7"/>
        <v>8</v>
      </c>
    </row>
    <row r="23" spans="1:73">
      <c r="A23" s="175">
        <v>3</v>
      </c>
      <c r="B23" s="154" t="s">
        <v>61</v>
      </c>
      <c r="C23" s="150">
        <v>1</v>
      </c>
      <c r="D23" s="150"/>
      <c r="E23" s="150"/>
      <c r="F23" s="151">
        <f t="shared" si="8"/>
        <v>1</v>
      </c>
      <c r="G23" s="150">
        <f>C23*15</f>
        <v>15</v>
      </c>
      <c r="H23" s="150">
        <f>D23*12</f>
        <v>0</v>
      </c>
      <c r="I23" s="150">
        <f>E23*10</f>
        <v>0</v>
      </c>
      <c r="J23" s="151">
        <f>G23+H23+I23</f>
        <v>15</v>
      </c>
      <c r="K23" s="150"/>
      <c r="L23" s="150"/>
      <c r="M23" s="150"/>
      <c r="N23" s="150">
        <v>1</v>
      </c>
      <c r="O23" s="150"/>
      <c r="P23" s="150"/>
      <c r="Q23" s="151">
        <f>K23*1+L23*2+M23*3+N23*4+O23*6+P23*8</f>
        <v>4</v>
      </c>
      <c r="R23" s="150"/>
      <c r="S23" s="150"/>
      <c r="T23" s="150"/>
      <c r="U23" s="150"/>
      <c r="V23" s="150"/>
      <c r="W23" s="150"/>
      <c r="X23" s="151">
        <f>R23*1+S23*2+T23*3+U23*4+V23*6+W23*8</f>
        <v>0</v>
      </c>
      <c r="Y23" s="150"/>
      <c r="Z23" s="150"/>
      <c r="AA23" s="150"/>
      <c r="AB23" s="150"/>
      <c r="AC23" s="150"/>
      <c r="AD23" s="150"/>
      <c r="AE23" s="152">
        <f>Y23*1+Z23*2+AA23*3+AB23*4+AC23*6+AD23*8</f>
        <v>0</v>
      </c>
      <c r="AF23" s="152">
        <f>AE23+X23+Q23</f>
        <v>4</v>
      </c>
    </row>
    <row r="24" spans="1:73">
      <c r="A24" s="175"/>
      <c r="B24" s="177" t="s">
        <v>14</v>
      </c>
      <c r="C24" s="176">
        <f t="shared" ref="C24:AF24" si="13">SUM(C21:C23)</f>
        <v>5</v>
      </c>
      <c r="D24" s="176">
        <f t="shared" si="13"/>
        <v>1</v>
      </c>
      <c r="E24" s="176">
        <f t="shared" si="13"/>
        <v>0</v>
      </c>
      <c r="F24" s="176">
        <f t="shared" si="13"/>
        <v>6</v>
      </c>
      <c r="G24" s="176">
        <f t="shared" si="13"/>
        <v>75</v>
      </c>
      <c r="H24" s="176">
        <f t="shared" si="13"/>
        <v>12</v>
      </c>
      <c r="I24" s="176">
        <f t="shared" si="13"/>
        <v>0</v>
      </c>
      <c r="J24" s="176">
        <f t="shared" si="13"/>
        <v>87</v>
      </c>
      <c r="K24" s="176">
        <f t="shared" si="13"/>
        <v>0</v>
      </c>
      <c r="L24" s="176">
        <f t="shared" si="13"/>
        <v>0</v>
      </c>
      <c r="M24" s="176">
        <f t="shared" si="13"/>
        <v>0</v>
      </c>
      <c r="N24" s="176">
        <f t="shared" si="13"/>
        <v>3</v>
      </c>
      <c r="O24" s="176">
        <f t="shared" si="13"/>
        <v>2</v>
      </c>
      <c r="P24" s="176">
        <f t="shared" si="13"/>
        <v>0</v>
      </c>
      <c r="Q24" s="176">
        <f t="shared" si="13"/>
        <v>24</v>
      </c>
      <c r="R24" s="176">
        <f t="shared" si="13"/>
        <v>0</v>
      </c>
      <c r="S24" s="176">
        <f t="shared" si="13"/>
        <v>0</v>
      </c>
      <c r="T24" s="176">
        <f t="shared" si="13"/>
        <v>0</v>
      </c>
      <c r="U24" s="176">
        <f t="shared" si="13"/>
        <v>0</v>
      </c>
      <c r="V24" s="176">
        <f t="shared" si="13"/>
        <v>1</v>
      </c>
      <c r="W24" s="176">
        <f t="shared" si="13"/>
        <v>0</v>
      </c>
      <c r="X24" s="176">
        <f t="shared" si="13"/>
        <v>6</v>
      </c>
      <c r="Y24" s="176">
        <f t="shared" si="13"/>
        <v>0</v>
      </c>
      <c r="Z24" s="176">
        <f t="shared" si="13"/>
        <v>0</v>
      </c>
      <c r="AA24" s="176">
        <f t="shared" si="13"/>
        <v>0</v>
      </c>
      <c r="AB24" s="176">
        <f t="shared" si="13"/>
        <v>0</v>
      </c>
      <c r="AC24" s="176">
        <f t="shared" si="13"/>
        <v>0</v>
      </c>
      <c r="AD24" s="176">
        <f t="shared" si="13"/>
        <v>0</v>
      </c>
      <c r="AE24" s="176">
        <f t="shared" si="13"/>
        <v>0</v>
      </c>
      <c r="AF24" s="176">
        <f t="shared" si="13"/>
        <v>30</v>
      </c>
    </row>
    <row r="25" spans="1:73">
      <c r="A25" s="175"/>
      <c r="B25" s="477"/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479"/>
    </row>
    <row r="26" spans="1:73" s="132" customFormat="1" ht="82.5" customHeight="1">
      <c r="A26" s="486" t="s">
        <v>41</v>
      </c>
      <c r="B26" s="472" t="s">
        <v>1</v>
      </c>
      <c r="C26" s="470" t="s">
        <v>2</v>
      </c>
      <c r="D26" s="471"/>
      <c r="E26" s="471"/>
      <c r="F26" s="470" t="s">
        <v>3</v>
      </c>
      <c r="G26" s="470" t="s">
        <v>4</v>
      </c>
      <c r="H26" s="471"/>
      <c r="I26" s="471"/>
      <c r="J26" s="470" t="s">
        <v>5</v>
      </c>
      <c r="K26" s="470" t="s">
        <v>6</v>
      </c>
      <c r="L26" s="470"/>
      <c r="M26" s="470"/>
      <c r="N26" s="470"/>
      <c r="O26" s="470"/>
      <c r="P26" s="470"/>
      <c r="Q26" s="470"/>
      <c r="R26" s="470" t="s">
        <v>16</v>
      </c>
      <c r="S26" s="470"/>
      <c r="T26" s="470"/>
      <c r="U26" s="470"/>
      <c r="V26" s="470"/>
      <c r="W26" s="470"/>
      <c r="X26" s="470"/>
      <c r="Y26" s="470" t="s">
        <v>43</v>
      </c>
      <c r="Z26" s="470"/>
      <c r="AA26" s="470"/>
      <c r="AB26" s="470"/>
      <c r="AC26" s="470"/>
      <c r="AD26" s="470"/>
      <c r="AE26" s="470"/>
      <c r="AF26" s="470" t="s">
        <v>8</v>
      </c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</row>
    <row r="27" spans="1:73" s="132" customFormat="1" ht="63.75">
      <c r="A27" s="487"/>
      <c r="B27" s="471"/>
      <c r="C27" s="174" t="s">
        <v>9</v>
      </c>
      <c r="D27" s="174" t="s">
        <v>10</v>
      </c>
      <c r="E27" s="174" t="s">
        <v>40</v>
      </c>
      <c r="F27" s="471"/>
      <c r="G27" s="174" t="s">
        <v>9</v>
      </c>
      <c r="H27" s="174" t="s">
        <v>10</v>
      </c>
      <c r="I27" s="174" t="s">
        <v>11</v>
      </c>
      <c r="J27" s="471"/>
      <c r="K27" s="152">
        <v>1</v>
      </c>
      <c r="L27" s="152">
        <v>2</v>
      </c>
      <c r="M27" s="152">
        <v>3</v>
      </c>
      <c r="N27" s="152">
        <v>4</v>
      </c>
      <c r="O27" s="152">
        <v>6</v>
      </c>
      <c r="P27" s="152">
        <v>8</v>
      </c>
      <c r="Q27" s="174" t="s">
        <v>12</v>
      </c>
      <c r="R27" s="152">
        <v>1</v>
      </c>
      <c r="S27" s="152">
        <v>2</v>
      </c>
      <c r="T27" s="152">
        <v>3</v>
      </c>
      <c r="U27" s="152">
        <v>4</v>
      </c>
      <c r="V27" s="152">
        <v>6</v>
      </c>
      <c r="W27" s="152">
        <v>8</v>
      </c>
      <c r="X27" s="174" t="s">
        <v>13</v>
      </c>
      <c r="Y27" s="152">
        <v>1</v>
      </c>
      <c r="Z27" s="152">
        <v>2</v>
      </c>
      <c r="AA27" s="152">
        <v>3</v>
      </c>
      <c r="AB27" s="152">
        <v>4</v>
      </c>
      <c r="AC27" s="152">
        <v>6</v>
      </c>
      <c r="AD27" s="152">
        <v>8</v>
      </c>
      <c r="AE27" s="174" t="s">
        <v>18</v>
      </c>
      <c r="AF27" s="471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</row>
    <row r="28" spans="1:73">
      <c r="A28" s="175"/>
      <c r="B28" s="474" t="s">
        <v>35</v>
      </c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5"/>
      <c r="R28" s="475"/>
      <c r="S28" s="475"/>
      <c r="T28" s="475"/>
      <c r="U28" s="475"/>
      <c r="V28" s="475"/>
      <c r="W28" s="475"/>
      <c r="X28" s="475"/>
      <c r="Y28" s="475"/>
      <c r="Z28" s="475"/>
      <c r="AA28" s="475"/>
      <c r="AB28" s="475"/>
      <c r="AC28" s="475"/>
      <c r="AD28" s="475"/>
      <c r="AE28" s="475"/>
      <c r="AF28" s="476"/>
    </row>
    <row r="29" spans="1:73">
      <c r="A29" s="175">
        <v>1</v>
      </c>
      <c r="B29" s="154" t="s">
        <v>59</v>
      </c>
      <c r="C29" s="150">
        <v>2</v>
      </c>
      <c r="D29" s="150"/>
      <c r="E29" s="150"/>
      <c r="F29" s="151">
        <f>C29+D29+E29</f>
        <v>2</v>
      </c>
      <c r="G29" s="150">
        <f>C29*15</f>
        <v>30</v>
      </c>
      <c r="H29" s="150">
        <f>D29*12</f>
        <v>0</v>
      </c>
      <c r="I29" s="150">
        <f>E29*10</f>
        <v>0</v>
      </c>
      <c r="J29" s="151">
        <f>G29+H29+I29</f>
        <v>30</v>
      </c>
      <c r="K29" s="150"/>
      <c r="L29" s="150"/>
      <c r="M29" s="150"/>
      <c r="N29" s="150">
        <v>2</v>
      </c>
      <c r="O29" s="150"/>
      <c r="P29" s="150"/>
      <c r="Q29" s="151">
        <f t="shared" ref="Q29:Q31" si="14">K29*1+L29*2+M29*3+N29*4+O29*6+P29*8</f>
        <v>8</v>
      </c>
      <c r="R29" s="150"/>
      <c r="S29" s="150"/>
      <c r="T29" s="150"/>
      <c r="U29" s="150"/>
      <c r="V29" s="150"/>
      <c r="W29" s="150"/>
      <c r="X29" s="151">
        <f t="shared" ref="X29:X31" si="15">R29*1+S29*2+T29*3+U29*4+V29*6+W29*8</f>
        <v>0</v>
      </c>
      <c r="Y29" s="150"/>
      <c r="Z29" s="150"/>
      <c r="AA29" s="150"/>
      <c r="AB29" s="150"/>
      <c r="AC29" s="150"/>
      <c r="AD29" s="150"/>
      <c r="AE29" s="152">
        <f>Y29*1+Z29*2+AA29*3+AB29*4+AC29*6+AD29*8</f>
        <v>0</v>
      </c>
      <c r="AF29" s="152">
        <f t="shared" ref="AF29:AF31" si="16">AE29+X29+Q29</f>
        <v>8</v>
      </c>
    </row>
    <row r="30" spans="1:73">
      <c r="A30" s="175">
        <v>2</v>
      </c>
      <c r="B30" s="154" t="s">
        <v>60</v>
      </c>
      <c r="C30" s="150">
        <v>2</v>
      </c>
      <c r="D30" s="150"/>
      <c r="E30" s="150"/>
      <c r="F30" s="151">
        <f>C30+D30+E30</f>
        <v>2</v>
      </c>
      <c r="G30" s="150">
        <f>C30*15</f>
        <v>30</v>
      </c>
      <c r="H30" s="150">
        <f>D30*12</f>
        <v>0</v>
      </c>
      <c r="I30" s="150">
        <f>E30*10</f>
        <v>0</v>
      </c>
      <c r="J30" s="151">
        <f>G30+H30+I30</f>
        <v>30</v>
      </c>
      <c r="K30" s="150"/>
      <c r="L30" s="150"/>
      <c r="M30" s="150"/>
      <c r="N30" s="150">
        <v>2</v>
      </c>
      <c r="O30" s="150"/>
      <c r="P30" s="150"/>
      <c r="Q30" s="151">
        <f t="shared" si="14"/>
        <v>8</v>
      </c>
      <c r="R30" s="150"/>
      <c r="S30" s="150"/>
      <c r="T30" s="150"/>
      <c r="U30" s="150"/>
      <c r="V30" s="150"/>
      <c r="W30" s="150"/>
      <c r="X30" s="151">
        <f t="shared" si="15"/>
        <v>0</v>
      </c>
      <c r="Y30" s="150"/>
      <c r="Z30" s="150"/>
      <c r="AA30" s="150"/>
      <c r="AB30" s="150"/>
      <c r="AC30" s="150"/>
      <c r="AD30" s="150"/>
      <c r="AE30" s="152">
        <f>Y30*1+Z30*2+AA30*3+AB30*4+AC30*6+AD30*8</f>
        <v>0</v>
      </c>
      <c r="AF30" s="152">
        <f t="shared" si="16"/>
        <v>8</v>
      </c>
    </row>
    <row r="31" spans="1:73">
      <c r="A31" s="175">
        <v>3</v>
      </c>
      <c r="B31" s="154" t="s">
        <v>61</v>
      </c>
      <c r="C31" s="156">
        <v>2</v>
      </c>
      <c r="D31" s="150">
        <v>1</v>
      </c>
      <c r="E31" s="150">
        <v>1</v>
      </c>
      <c r="F31" s="151">
        <f t="shared" ref="F31" si="17">C31+D31+E31</f>
        <v>4</v>
      </c>
      <c r="G31" s="150">
        <f t="shared" ref="G31" si="18">C31*15</f>
        <v>30</v>
      </c>
      <c r="H31" s="150">
        <f t="shared" ref="H31" si="19">D31*12</f>
        <v>12</v>
      </c>
      <c r="I31" s="150">
        <f t="shared" ref="I31" si="20">E31*10</f>
        <v>10</v>
      </c>
      <c r="J31" s="151">
        <f t="shared" ref="J31" si="21">G31+H31+I31</f>
        <v>52</v>
      </c>
      <c r="K31" s="157"/>
      <c r="L31" s="157">
        <v>2</v>
      </c>
      <c r="M31" s="156"/>
      <c r="N31" s="157"/>
      <c r="O31" s="157"/>
      <c r="P31" s="157"/>
      <c r="Q31" s="151">
        <f t="shared" si="14"/>
        <v>4</v>
      </c>
      <c r="R31" s="157"/>
      <c r="S31" s="153">
        <v>1</v>
      </c>
      <c r="T31" s="156"/>
      <c r="U31" s="157"/>
      <c r="V31" s="157"/>
      <c r="W31" s="157"/>
      <c r="X31" s="151">
        <f t="shared" si="15"/>
        <v>2</v>
      </c>
      <c r="Y31" s="157"/>
      <c r="Z31" s="157"/>
      <c r="AA31" s="157"/>
      <c r="AB31" s="157">
        <v>1</v>
      </c>
      <c r="AC31" s="157"/>
      <c r="AD31" s="153"/>
      <c r="AE31" s="152">
        <f t="shared" ref="AE31" si="22">Y31*1+Z31*2+AA31*3+AB31*4+AC31*6+AD31*8</f>
        <v>4</v>
      </c>
      <c r="AF31" s="152">
        <f t="shared" si="16"/>
        <v>10</v>
      </c>
    </row>
    <row r="32" spans="1:73">
      <c r="A32" s="175"/>
      <c r="B32" s="178" t="s">
        <v>14</v>
      </c>
      <c r="C32" s="176">
        <f t="shared" ref="C32:AF32" si="23">SUM(C29:C31)</f>
        <v>6</v>
      </c>
      <c r="D32" s="176">
        <f t="shared" si="23"/>
        <v>1</v>
      </c>
      <c r="E32" s="176">
        <f t="shared" si="23"/>
        <v>1</v>
      </c>
      <c r="F32" s="176">
        <f t="shared" si="23"/>
        <v>8</v>
      </c>
      <c r="G32" s="176">
        <f t="shared" si="23"/>
        <v>90</v>
      </c>
      <c r="H32" s="176">
        <f t="shared" si="23"/>
        <v>12</v>
      </c>
      <c r="I32" s="176">
        <f t="shared" si="23"/>
        <v>10</v>
      </c>
      <c r="J32" s="176">
        <f t="shared" si="23"/>
        <v>112</v>
      </c>
      <c r="K32" s="176">
        <f t="shared" si="23"/>
        <v>0</v>
      </c>
      <c r="L32" s="176">
        <f t="shared" si="23"/>
        <v>2</v>
      </c>
      <c r="M32" s="176">
        <f t="shared" si="23"/>
        <v>0</v>
      </c>
      <c r="N32" s="176">
        <f t="shared" si="23"/>
        <v>4</v>
      </c>
      <c r="O32" s="176">
        <f t="shared" si="23"/>
        <v>0</v>
      </c>
      <c r="P32" s="176">
        <f t="shared" si="23"/>
        <v>0</v>
      </c>
      <c r="Q32" s="176">
        <f t="shared" si="23"/>
        <v>20</v>
      </c>
      <c r="R32" s="176">
        <f t="shared" si="23"/>
        <v>0</v>
      </c>
      <c r="S32" s="176">
        <f t="shared" si="23"/>
        <v>1</v>
      </c>
      <c r="T32" s="176">
        <f t="shared" si="23"/>
        <v>0</v>
      </c>
      <c r="U32" s="176">
        <f t="shared" si="23"/>
        <v>0</v>
      </c>
      <c r="V32" s="176">
        <f t="shared" si="23"/>
        <v>0</v>
      </c>
      <c r="W32" s="176">
        <f t="shared" si="23"/>
        <v>0</v>
      </c>
      <c r="X32" s="176">
        <f t="shared" si="23"/>
        <v>2</v>
      </c>
      <c r="Y32" s="176">
        <f t="shared" si="23"/>
        <v>0</v>
      </c>
      <c r="Z32" s="176">
        <f t="shared" si="23"/>
        <v>0</v>
      </c>
      <c r="AA32" s="176">
        <f t="shared" si="23"/>
        <v>0</v>
      </c>
      <c r="AB32" s="176">
        <f t="shared" si="23"/>
        <v>1</v>
      </c>
      <c r="AC32" s="176">
        <f t="shared" si="23"/>
        <v>0</v>
      </c>
      <c r="AD32" s="176">
        <f t="shared" si="23"/>
        <v>0</v>
      </c>
      <c r="AE32" s="176">
        <f t="shared" si="23"/>
        <v>4</v>
      </c>
      <c r="AF32" s="176">
        <f t="shared" si="23"/>
        <v>26</v>
      </c>
    </row>
    <row r="33" spans="1:73" s="145" customFormat="1">
      <c r="A33" s="175"/>
      <c r="B33" s="483"/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  <c r="AA33" s="484"/>
      <c r="AB33" s="484"/>
      <c r="AC33" s="484"/>
      <c r="AD33" s="484"/>
      <c r="AE33" s="484"/>
      <c r="AF33" s="485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</row>
    <row r="34" spans="1:73" s="132" customFormat="1" ht="102.75" customHeight="1">
      <c r="A34" s="486" t="s">
        <v>42</v>
      </c>
      <c r="B34" s="472" t="s">
        <v>1</v>
      </c>
      <c r="C34" s="470" t="s">
        <v>2</v>
      </c>
      <c r="D34" s="471"/>
      <c r="E34" s="471"/>
      <c r="F34" s="470" t="s">
        <v>3</v>
      </c>
      <c r="G34" s="470" t="s">
        <v>4</v>
      </c>
      <c r="H34" s="471"/>
      <c r="I34" s="471"/>
      <c r="J34" s="470" t="s">
        <v>5</v>
      </c>
      <c r="K34" s="470" t="s">
        <v>6</v>
      </c>
      <c r="L34" s="470"/>
      <c r="M34" s="470"/>
      <c r="N34" s="470"/>
      <c r="O34" s="470"/>
      <c r="P34" s="470"/>
      <c r="Q34" s="470"/>
      <c r="R34" s="470" t="s">
        <v>16</v>
      </c>
      <c r="S34" s="470"/>
      <c r="T34" s="470"/>
      <c r="U34" s="470"/>
      <c r="V34" s="470"/>
      <c r="W34" s="470"/>
      <c r="X34" s="470"/>
      <c r="Y34" s="470" t="s">
        <v>17</v>
      </c>
      <c r="Z34" s="470"/>
      <c r="AA34" s="470"/>
      <c r="AB34" s="470"/>
      <c r="AC34" s="470"/>
      <c r="AD34" s="470"/>
      <c r="AE34" s="470"/>
      <c r="AF34" s="470" t="s">
        <v>8</v>
      </c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</row>
    <row r="35" spans="1:73" s="132" customFormat="1" ht="63.75">
      <c r="A35" s="487"/>
      <c r="B35" s="471"/>
      <c r="C35" s="174" t="s">
        <v>9</v>
      </c>
      <c r="D35" s="174" t="s">
        <v>10</v>
      </c>
      <c r="E35" s="174" t="s">
        <v>40</v>
      </c>
      <c r="F35" s="471"/>
      <c r="G35" s="174" t="s">
        <v>9</v>
      </c>
      <c r="H35" s="174" t="s">
        <v>10</v>
      </c>
      <c r="I35" s="174" t="s">
        <v>11</v>
      </c>
      <c r="J35" s="471"/>
      <c r="K35" s="152">
        <v>1</v>
      </c>
      <c r="L35" s="152">
        <v>2</v>
      </c>
      <c r="M35" s="152">
        <v>3</v>
      </c>
      <c r="N35" s="152">
        <v>4</v>
      </c>
      <c r="O35" s="152">
        <v>6</v>
      </c>
      <c r="P35" s="152">
        <v>8</v>
      </c>
      <c r="Q35" s="174" t="s">
        <v>12</v>
      </c>
      <c r="R35" s="152">
        <v>1</v>
      </c>
      <c r="S35" s="152">
        <v>2</v>
      </c>
      <c r="T35" s="152">
        <v>3</v>
      </c>
      <c r="U35" s="152">
        <v>4</v>
      </c>
      <c r="V35" s="152">
        <v>6</v>
      </c>
      <c r="W35" s="152">
        <v>8</v>
      </c>
      <c r="X35" s="174" t="s">
        <v>13</v>
      </c>
      <c r="Y35" s="152">
        <v>1</v>
      </c>
      <c r="Z35" s="152">
        <v>2</v>
      </c>
      <c r="AA35" s="152">
        <v>3</v>
      </c>
      <c r="AB35" s="152">
        <v>4</v>
      </c>
      <c r="AC35" s="152">
        <v>6</v>
      </c>
      <c r="AD35" s="152">
        <v>8</v>
      </c>
      <c r="AE35" s="174" t="s">
        <v>18</v>
      </c>
      <c r="AF35" s="471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</row>
    <row r="36" spans="1:73">
      <c r="A36" s="175"/>
      <c r="B36" s="474" t="s">
        <v>36</v>
      </c>
      <c r="C36" s="475"/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475"/>
      <c r="V36" s="475"/>
      <c r="W36" s="475"/>
      <c r="X36" s="475"/>
      <c r="Y36" s="475"/>
      <c r="Z36" s="475"/>
      <c r="AA36" s="475"/>
      <c r="AB36" s="475"/>
      <c r="AC36" s="475"/>
      <c r="AD36" s="475"/>
      <c r="AE36" s="475"/>
      <c r="AF36" s="476"/>
    </row>
    <row r="37" spans="1:73">
      <c r="A37" s="175">
        <v>1</v>
      </c>
      <c r="B37" s="154" t="s">
        <v>59</v>
      </c>
      <c r="C37" s="150">
        <v>1</v>
      </c>
      <c r="D37" s="150"/>
      <c r="E37" s="150"/>
      <c r="F37" s="151">
        <f>C37+D37+E37</f>
        <v>1</v>
      </c>
      <c r="G37" s="150">
        <f>C37*15</f>
        <v>15</v>
      </c>
      <c r="H37" s="150">
        <f>D37*12</f>
        <v>0</v>
      </c>
      <c r="I37" s="150">
        <f>E37*10</f>
        <v>0</v>
      </c>
      <c r="J37" s="151">
        <f>G37+H37+I37</f>
        <v>15</v>
      </c>
      <c r="K37" s="150"/>
      <c r="L37" s="153"/>
      <c r="M37" s="153"/>
      <c r="N37" s="153"/>
      <c r="O37" s="153">
        <v>1</v>
      </c>
      <c r="P37" s="153"/>
      <c r="Q37" s="151">
        <f>K37*1+L37*2+M37*3+N37*4+O37*6+P37*8</f>
        <v>6</v>
      </c>
      <c r="R37" s="150"/>
      <c r="S37" s="150"/>
      <c r="T37" s="150"/>
      <c r="U37" s="150"/>
      <c r="V37" s="150"/>
      <c r="W37" s="150"/>
      <c r="X37" s="151">
        <f>R37*1+S37*2+T37*3+U37*4+V37*6+W37*8</f>
        <v>0</v>
      </c>
      <c r="Y37" s="153"/>
      <c r="Z37" s="153"/>
      <c r="AA37" s="153"/>
      <c r="AB37" s="153"/>
      <c r="AC37" s="153"/>
      <c r="AD37" s="153"/>
      <c r="AE37" s="152">
        <f>Y37*1+Z37*2+AA37*3+AB37*4+AC37*6+AD37*8</f>
        <v>0</v>
      </c>
      <c r="AF37" s="152">
        <f>AE37+X37+Q37</f>
        <v>6</v>
      </c>
    </row>
    <row r="38" spans="1:73">
      <c r="A38" s="175">
        <v>2</v>
      </c>
      <c r="B38" s="154" t="s">
        <v>60</v>
      </c>
      <c r="C38" s="150">
        <v>1</v>
      </c>
      <c r="D38" s="153"/>
      <c r="E38" s="151"/>
      <c r="F38" s="151">
        <f>C38+D38+E38</f>
        <v>1</v>
      </c>
      <c r="G38" s="150">
        <f>C38*15</f>
        <v>15</v>
      </c>
      <c r="H38" s="150">
        <f>D38*12</f>
        <v>0</v>
      </c>
      <c r="I38" s="150">
        <f>E38*10</f>
        <v>0</v>
      </c>
      <c r="J38" s="151">
        <f>G38+H38+I38</f>
        <v>15</v>
      </c>
      <c r="K38" s="152"/>
      <c r="L38" s="153"/>
      <c r="M38" s="152"/>
      <c r="N38" s="150">
        <v>1</v>
      </c>
      <c r="O38" s="152"/>
      <c r="P38" s="152"/>
      <c r="Q38" s="151">
        <f>K38*1+L38*2+M38*3+N38*4+O38*6+P38*8</f>
        <v>4</v>
      </c>
      <c r="R38" s="152"/>
      <c r="S38" s="153"/>
      <c r="T38" s="152"/>
      <c r="U38" s="152"/>
      <c r="V38" s="152"/>
      <c r="W38" s="152"/>
      <c r="X38" s="151">
        <f>R38*1+S38*2+T38*3+U38*4+V38*6+W38*8</f>
        <v>0</v>
      </c>
      <c r="Y38" s="152"/>
      <c r="Z38" s="152"/>
      <c r="AA38" s="152"/>
      <c r="AB38" s="152"/>
      <c r="AC38" s="152"/>
      <c r="AD38" s="152"/>
      <c r="AE38" s="152">
        <f>Y38*1+Z38*2+AA38*3+AB38*4+AC38*6+AD38*8</f>
        <v>0</v>
      </c>
      <c r="AF38" s="152">
        <f>AE38+X38+Q38</f>
        <v>4</v>
      </c>
    </row>
    <row r="39" spans="1:73">
      <c r="A39" s="175">
        <v>3</v>
      </c>
      <c r="B39" s="154" t="s">
        <v>61</v>
      </c>
      <c r="C39" s="150">
        <v>1</v>
      </c>
      <c r="D39" s="153"/>
      <c r="E39" s="151"/>
      <c r="F39" s="151">
        <f>C39+D39+E39</f>
        <v>1</v>
      </c>
      <c r="G39" s="150">
        <f>C39*15</f>
        <v>15</v>
      </c>
      <c r="H39" s="150">
        <f>D39*12</f>
        <v>0</v>
      </c>
      <c r="I39" s="150">
        <f>E39*10</f>
        <v>0</v>
      </c>
      <c r="J39" s="151">
        <f>G39+H39+I39</f>
        <v>15</v>
      </c>
      <c r="K39" s="152"/>
      <c r="L39" s="153"/>
      <c r="M39" s="152"/>
      <c r="N39" s="150">
        <v>1</v>
      </c>
      <c r="O39" s="152"/>
      <c r="P39" s="152"/>
      <c r="Q39" s="151">
        <f>K39*1+L39*2+M39*3+N39*4+O39*6+P39*8</f>
        <v>4</v>
      </c>
      <c r="R39" s="152"/>
      <c r="S39" s="153"/>
      <c r="T39" s="152"/>
      <c r="U39" s="152"/>
      <c r="V39" s="152"/>
      <c r="W39" s="152"/>
      <c r="X39" s="151">
        <f>R39*1+S39*2+T39*3+U39*4+V39*6+W39*8</f>
        <v>0</v>
      </c>
      <c r="Y39" s="152"/>
      <c r="Z39" s="152"/>
      <c r="AA39" s="152"/>
      <c r="AB39" s="152"/>
      <c r="AC39" s="152"/>
      <c r="AD39" s="152"/>
      <c r="AE39" s="152">
        <f>Y39*1+Z39*2+AA39*3+AB39*4+AC39*6+AD39*8</f>
        <v>0</v>
      </c>
      <c r="AF39" s="152">
        <f>AE39+X39+Q39</f>
        <v>4</v>
      </c>
    </row>
    <row r="40" spans="1:73" s="149" customFormat="1">
      <c r="A40" s="159"/>
      <c r="B40" s="177" t="s">
        <v>14</v>
      </c>
      <c r="C40" s="179">
        <f t="shared" ref="C40:AF40" si="24">SUM(C37:C39)</f>
        <v>3</v>
      </c>
      <c r="D40" s="179">
        <f t="shared" si="24"/>
        <v>0</v>
      </c>
      <c r="E40" s="179">
        <f t="shared" si="24"/>
        <v>0</v>
      </c>
      <c r="F40" s="179">
        <f t="shared" si="24"/>
        <v>3</v>
      </c>
      <c r="G40" s="179">
        <f t="shared" si="24"/>
        <v>45</v>
      </c>
      <c r="H40" s="179">
        <f t="shared" si="24"/>
        <v>0</v>
      </c>
      <c r="I40" s="179">
        <f t="shared" si="24"/>
        <v>0</v>
      </c>
      <c r="J40" s="179">
        <f t="shared" si="24"/>
        <v>45</v>
      </c>
      <c r="K40" s="179">
        <f t="shared" si="24"/>
        <v>0</v>
      </c>
      <c r="L40" s="179">
        <f t="shared" si="24"/>
        <v>0</v>
      </c>
      <c r="M40" s="179">
        <f t="shared" si="24"/>
        <v>0</v>
      </c>
      <c r="N40" s="179">
        <f t="shared" si="24"/>
        <v>2</v>
      </c>
      <c r="O40" s="179">
        <f t="shared" si="24"/>
        <v>1</v>
      </c>
      <c r="P40" s="179">
        <f t="shared" si="24"/>
        <v>0</v>
      </c>
      <c r="Q40" s="179">
        <f t="shared" si="24"/>
        <v>14</v>
      </c>
      <c r="R40" s="179">
        <f t="shared" si="24"/>
        <v>0</v>
      </c>
      <c r="S40" s="179">
        <f t="shared" si="24"/>
        <v>0</v>
      </c>
      <c r="T40" s="179">
        <f t="shared" si="24"/>
        <v>0</v>
      </c>
      <c r="U40" s="179">
        <f t="shared" si="24"/>
        <v>0</v>
      </c>
      <c r="V40" s="179">
        <f t="shared" si="24"/>
        <v>0</v>
      </c>
      <c r="W40" s="179">
        <f t="shared" si="24"/>
        <v>0</v>
      </c>
      <c r="X40" s="179">
        <f t="shared" si="24"/>
        <v>0</v>
      </c>
      <c r="Y40" s="179">
        <f t="shared" si="24"/>
        <v>0</v>
      </c>
      <c r="Z40" s="179">
        <f t="shared" si="24"/>
        <v>0</v>
      </c>
      <c r="AA40" s="179">
        <f t="shared" si="24"/>
        <v>0</v>
      </c>
      <c r="AB40" s="179">
        <f t="shared" si="24"/>
        <v>0</v>
      </c>
      <c r="AC40" s="179">
        <f t="shared" si="24"/>
        <v>0</v>
      </c>
      <c r="AD40" s="179">
        <f t="shared" si="24"/>
        <v>0</v>
      </c>
      <c r="AE40" s="179">
        <f t="shared" si="24"/>
        <v>0</v>
      </c>
      <c r="AF40" s="179">
        <f t="shared" si="24"/>
        <v>14</v>
      </c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</row>
    <row r="41" spans="1:73">
      <c r="A41" s="175"/>
      <c r="B41" s="474"/>
      <c r="C41" s="475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5"/>
      <c r="W41" s="475"/>
      <c r="X41" s="475"/>
      <c r="Y41" s="475"/>
      <c r="Z41" s="475"/>
      <c r="AA41" s="475"/>
      <c r="AB41" s="475"/>
      <c r="AC41" s="475"/>
      <c r="AD41" s="475"/>
      <c r="AE41" s="475"/>
      <c r="AF41" s="476"/>
    </row>
    <row r="42" spans="1:73" s="132" customFormat="1" ht="87" customHeight="1">
      <c r="A42" s="486" t="s">
        <v>41</v>
      </c>
      <c r="B42" s="472" t="s">
        <v>1</v>
      </c>
      <c r="C42" s="470" t="s">
        <v>2</v>
      </c>
      <c r="D42" s="471"/>
      <c r="E42" s="471"/>
      <c r="F42" s="470" t="s">
        <v>3</v>
      </c>
      <c r="G42" s="470" t="s">
        <v>4</v>
      </c>
      <c r="H42" s="471"/>
      <c r="I42" s="471"/>
      <c r="J42" s="470" t="s">
        <v>5</v>
      </c>
      <c r="K42" s="470" t="s">
        <v>6</v>
      </c>
      <c r="L42" s="470"/>
      <c r="M42" s="470"/>
      <c r="N42" s="470"/>
      <c r="O42" s="470"/>
      <c r="P42" s="470"/>
      <c r="Q42" s="470"/>
      <c r="R42" s="470" t="s">
        <v>16</v>
      </c>
      <c r="S42" s="470"/>
      <c r="T42" s="470"/>
      <c r="U42" s="470"/>
      <c r="V42" s="470"/>
      <c r="W42" s="470"/>
      <c r="X42" s="470"/>
      <c r="Y42" s="470" t="s">
        <v>43</v>
      </c>
      <c r="Z42" s="470"/>
      <c r="AA42" s="470"/>
      <c r="AB42" s="470"/>
      <c r="AC42" s="470"/>
      <c r="AD42" s="470"/>
      <c r="AE42" s="470"/>
      <c r="AF42" s="470" t="s">
        <v>8</v>
      </c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</row>
    <row r="43" spans="1:73" s="132" customFormat="1" ht="63.75">
      <c r="A43" s="487"/>
      <c r="B43" s="471"/>
      <c r="C43" s="174" t="s">
        <v>9</v>
      </c>
      <c r="D43" s="174" t="s">
        <v>10</v>
      </c>
      <c r="E43" s="174" t="s">
        <v>11</v>
      </c>
      <c r="F43" s="471"/>
      <c r="G43" s="174" t="s">
        <v>9</v>
      </c>
      <c r="H43" s="174" t="s">
        <v>10</v>
      </c>
      <c r="I43" s="174" t="s">
        <v>11</v>
      </c>
      <c r="J43" s="471"/>
      <c r="K43" s="152">
        <v>1</v>
      </c>
      <c r="L43" s="152">
        <v>2</v>
      </c>
      <c r="M43" s="152">
        <v>3</v>
      </c>
      <c r="N43" s="152">
        <v>4</v>
      </c>
      <c r="O43" s="152">
        <v>6</v>
      </c>
      <c r="P43" s="152">
        <v>8</v>
      </c>
      <c r="Q43" s="174" t="s">
        <v>12</v>
      </c>
      <c r="R43" s="152">
        <v>1</v>
      </c>
      <c r="S43" s="152">
        <v>2</v>
      </c>
      <c r="T43" s="152">
        <v>3</v>
      </c>
      <c r="U43" s="152">
        <v>4</v>
      </c>
      <c r="V43" s="152">
        <v>6</v>
      </c>
      <c r="W43" s="152">
        <v>8</v>
      </c>
      <c r="X43" s="174" t="s">
        <v>13</v>
      </c>
      <c r="Y43" s="152">
        <v>1</v>
      </c>
      <c r="Z43" s="152">
        <v>2</v>
      </c>
      <c r="AA43" s="152">
        <v>3</v>
      </c>
      <c r="AB43" s="152">
        <v>4</v>
      </c>
      <c r="AC43" s="152">
        <v>6</v>
      </c>
      <c r="AD43" s="152">
        <v>8</v>
      </c>
      <c r="AE43" s="174" t="s">
        <v>18</v>
      </c>
      <c r="AF43" s="471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</row>
    <row r="44" spans="1:73">
      <c r="A44" s="175"/>
      <c r="B44" s="474" t="s">
        <v>37</v>
      </c>
      <c r="C44" s="475"/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475"/>
      <c r="Q44" s="475"/>
      <c r="R44" s="475"/>
      <c r="S44" s="475"/>
      <c r="T44" s="475"/>
      <c r="U44" s="475"/>
      <c r="V44" s="475"/>
      <c r="W44" s="475"/>
      <c r="X44" s="475"/>
      <c r="Y44" s="475"/>
      <c r="Z44" s="475"/>
      <c r="AA44" s="475"/>
      <c r="AB44" s="475"/>
      <c r="AC44" s="475"/>
      <c r="AD44" s="475"/>
      <c r="AE44" s="475"/>
      <c r="AF44" s="476"/>
    </row>
    <row r="45" spans="1:73">
      <c r="A45" s="175">
        <v>1</v>
      </c>
      <c r="B45" s="154" t="s">
        <v>59</v>
      </c>
      <c r="C45" s="150"/>
      <c r="D45" s="150">
        <v>1</v>
      </c>
      <c r="E45" s="150"/>
      <c r="F45" s="151">
        <f>C45+D45+E45</f>
        <v>1</v>
      </c>
      <c r="G45" s="150">
        <f>C45*15</f>
        <v>0</v>
      </c>
      <c r="H45" s="150">
        <f>D45*12</f>
        <v>12</v>
      </c>
      <c r="I45" s="150">
        <f>E45*10</f>
        <v>0</v>
      </c>
      <c r="J45" s="151">
        <f>G45+H45+I45</f>
        <v>12</v>
      </c>
      <c r="K45" s="150"/>
      <c r="L45" s="153"/>
      <c r="M45" s="153"/>
      <c r="N45" s="153"/>
      <c r="O45" s="153"/>
      <c r="P45" s="153"/>
      <c r="Q45" s="151">
        <f t="shared" ref="Q45:Q47" si="25">K45*1+L45*2+M45*3+N45*4+O45*6+P45*8</f>
        <v>0</v>
      </c>
      <c r="R45" s="150"/>
      <c r="S45" s="153"/>
      <c r="T45" s="153"/>
      <c r="U45" s="153"/>
      <c r="V45" s="153">
        <v>1</v>
      </c>
      <c r="W45" s="153"/>
      <c r="X45" s="151">
        <f t="shared" ref="X45:X47" si="26">R45*1+S45*2+T45*3+U45*4+V45*6+W45*8</f>
        <v>6</v>
      </c>
      <c r="Y45" s="153"/>
      <c r="Z45" s="153"/>
      <c r="AA45" s="153"/>
      <c r="AB45" s="153"/>
      <c r="AC45" s="153"/>
      <c r="AD45" s="153"/>
      <c r="AE45" s="152">
        <f t="shared" ref="AE45:AE47" si="27">Y45*1+Z45*2+AA45*3+AB45*4+AC45*6+AD45*8</f>
        <v>0</v>
      </c>
      <c r="AF45" s="152">
        <f t="shared" ref="AF45:AF47" si="28">AE45+X45+Q45</f>
        <v>6</v>
      </c>
    </row>
    <row r="46" spans="1:73">
      <c r="A46" s="175">
        <v>2</v>
      </c>
      <c r="B46" s="154" t="s">
        <v>60</v>
      </c>
      <c r="C46" s="150">
        <v>1</v>
      </c>
      <c r="D46" s="150"/>
      <c r="E46" s="150"/>
      <c r="F46" s="151">
        <f t="shared" ref="F46:F47" si="29">C46+D46+E46</f>
        <v>1</v>
      </c>
      <c r="G46" s="150">
        <f t="shared" ref="G46:G47" si="30">C46*15</f>
        <v>15</v>
      </c>
      <c r="H46" s="150">
        <f t="shared" ref="H46:H47" si="31">D46*12</f>
        <v>0</v>
      </c>
      <c r="I46" s="150">
        <f t="shared" ref="I46:I47" si="32">E46*10</f>
        <v>0</v>
      </c>
      <c r="J46" s="151">
        <f t="shared" ref="J46:J47" si="33">G46+H46+I46</f>
        <v>15</v>
      </c>
      <c r="K46" s="150"/>
      <c r="L46" s="153"/>
      <c r="M46" s="153"/>
      <c r="N46" s="150">
        <v>1</v>
      </c>
      <c r="O46" s="153"/>
      <c r="P46" s="153"/>
      <c r="Q46" s="151">
        <f t="shared" si="25"/>
        <v>4</v>
      </c>
      <c r="R46" s="150"/>
      <c r="S46" s="153"/>
      <c r="T46" s="153"/>
      <c r="U46" s="153"/>
      <c r="V46" s="153"/>
      <c r="W46" s="153"/>
      <c r="X46" s="151">
        <f t="shared" si="26"/>
        <v>0</v>
      </c>
      <c r="Y46" s="153"/>
      <c r="Z46" s="153"/>
      <c r="AA46" s="153"/>
      <c r="AB46" s="153"/>
      <c r="AC46" s="153"/>
      <c r="AD46" s="153"/>
      <c r="AE46" s="152">
        <f t="shared" si="27"/>
        <v>0</v>
      </c>
      <c r="AF46" s="152">
        <f t="shared" si="28"/>
        <v>4</v>
      </c>
    </row>
    <row r="47" spans="1:73">
      <c r="A47" s="227">
        <v>3</v>
      </c>
      <c r="B47" s="154" t="s">
        <v>61</v>
      </c>
      <c r="C47" s="150">
        <v>1</v>
      </c>
      <c r="D47" s="150">
        <v>1</v>
      </c>
      <c r="E47" s="150"/>
      <c r="F47" s="151">
        <f t="shared" si="29"/>
        <v>2</v>
      </c>
      <c r="G47" s="150">
        <f t="shared" si="30"/>
        <v>15</v>
      </c>
      <c r="H47" s="150">
        <f t="shared" si="31"/>
        <v>12</v>
      </c>
      <c r="I47" s="150">
        <f t="shared" si="32"/>
        <v>0</v>
      </c>
      <c r="J47" s="151">
        <f t="shared" si="33"/>
        <v>27</v>
      </c>
      <c r="K47" s="150"/>
      <c r="L47" s="150"/>
      <c r="M47" s="150"/>
      <c r="N47" s="150">
        <v>1</v>
      </c>
      <c r="O47" s="150"/>
      <c r="P47" s="150"/>
      <c r="Q47" s="151">
        <f t="shared" si="25"/>
        <v>4</v>
      </c>
      <c r="R47" s="150"/>
      <c r="S47" s="150"/>
      <c r="T47" s="150"/>
      <c r="U47" s="150">
        <v>1</v>
      </c>
      <c r="V47" s="150"/>
      <c r="W47" s="150"/>
      <c r="X47" s="151">
        <f t="shared" si="26"/>
        <v>4</v>
      </c>
      <c r="Y47" s="150"/>
      <c r="Z47" s="150"/>
      <c r="AA47" s="150"/>
      <c r="AB47" s="150"/>
      <c r="AC47" s="150"/>
      <c r="AD47" s="150"/>
      <c r="AE47" s="152">
        <f t="shared" si="27"/>
        <v>0</v>
      </c>
      <c r="AF47" s="152">
        <f t="shared" si="28"/>
        <v>8</v>
      </c>
    </row>
    <row r="48" spans="1:73">
      <c r="A48" s="175"/>
      <c r="B48" s="158"/>
      <c r="C48" s="176">
        <f t="shared" ref="C48:AF48" si="34">SUM(C45:C47)</f>
        <v>2</v>
      </c>
      <c r="D48" s="176">
        <f t="shared" si="34"/>
        <v>2</v>
      </c>
      <c r="E48" s="176">
        <f t="shared" si="34"/>
        <v>0</v>
      </c>
      <c r="F48" s="176">
        <f t="shared" si="34"/>
        <v>4</v>
      </c>
      <c r="G48" s="176">
        <f t="shared" si="34"/>
        <v>30</v>
      </c>
      <c r="H48" s="176">
        <f t="shared" si="34"/>
        <v>24</v>
      </c>
      <c r="I48" s="176">
        <f t="shared" si="34"/>
        <v>0</v>
      </c>
      <c r="J48" s="176">
        <f t="shared" si="34"/>
        <v>54</v>
      </c>
      <c r="K48" s="176">
        <f t="shared" si="34"/>
        <v>0</v>
      </c>
      <c r="L48" s="176">
        <f t="shared" si="34"/>
        <v>0</v>
      </c>
      <c r="M48" s="176">
        <f t="shared" si="34"/>
        <v>0</v>
      </c>
      <c r="N48" s="176">
        <f t="shared" si="34"/>
        <v>2</v>
      </c>
      <c r="O48" s="176">
        <f t="shared" si="34"/>
        <v>0</v>
      </c>
      <c r="P48" s="176">
        <f t="shared" si="34"/>
        <v>0</v>
      </c>
      <c r="Q48" s="176">
        <f t="shared" si="34"/>
        <v>8</v>
      </c>
      <c r="R48" s="176">
        <f t="shared" si="34"/>
        <v>0</v>
      </c>
      <c r="S48" s="176">
        <f t="shared" si="34"/>
        <v>0</v>
      </c>
      <c r="T48" s="176">
        <f t="shared" si="34"/>
        <v>0</v>
      </c>
      <c r="U48" s="176">
        <f t="shared" si="34"/>
        <v>1</v>
      </c>
      <c r="V48" s="176">
        <f t="shared" si="34"/>
        <v>1</v>
      </c>
      <c r="W48" s="176">
        <f t="shared" si="34"/>
        <v>0</v>
      </c>
      <c r="X48" s="176">
        <f t="shared" si="34"/>
        <v>10</v>
      </c>
      <c r="Y48" s="176">
        <f t="shared" si="34"/>
        <v>0</v>
      </c>
      <c r="Z48" s="176">
        <f t="shared" si="34"/>
        <v>0</v>
      </c>
      <c r="AA48" s="176">
        <f t="shared" si="34"/>
        <v>0</v>
      </c>
      <c r="AB48" s="176">
        <f t="shared" si="34"/>
        <v>0</v>
      </c>
      <c r="AC48" s="176">
        <f t="shared" si="34"/>
        <v>0</v>
      </c>
      <c r="AD48" s="176">
        <f t="shared" si="34"/>
        <v>0</v>
      </c>
      <c r="AE48" s="176">
        <f t="shared" si="34"/>
        <v>0</v>
      </c>
      <c r="AF48" s="176">
        <f t="shared" si="34"/>
        <v>18</v>
      </c>
    </row>
    <row r="49" spans="1:73">
      <c r="A49" s="175"/>
      <c r="B49" s="483"/>
      <c r="C49" s="484"/>
      <c r="D49" s="484"/>
      <c r="E49" s="484"/>
      <c r="F49" s="484"/>
      <c r="G49" s="484"/>
      <c r="H49" s="484"/>
      <c r="I49" s="484"/>
      <c r="J49" s="484"/>
      <c r="K49" s="484"/>
      <c r="L49" s="484"/>
      <c r="M49" s="484"/>
      <c r="N49" s="484"/>
      <c r="O49" s="484"/>
      <c r="P49" s="484"/>
      <c r="Q49" s="484"/>
      <c r="R49" s="484"/>
      <c r="S49" s="484"/>
      <c r="T49" s="484"/>
      <c r="U49" s="484"/>
      <c r="V49" s="484"/>
      <c r="W49" s="484"/>
      <c r="X49" s="484"/>
      <c r="Y49" s="484"/>
      <c r="Z49" s="484"/>
      <c r="AA49" s="484"/>
      <c r="AB49" s="484"/>
      <c r="AC49" s="484"/>
      <c r="AD49" s="484"/>
      <c r="AE49" s="484"/>
      <c r="AF49" s="485"/>
    </row>
    <row r="50" spans="1:73" s="132" customFormat="1" ht="87" customHeight="1">
      <c r="A50" s="486" t="s">
        <v>41</v>
      </c>
      <c r="B50" s="472" t="s">
        <v>1</v>
      </c>
      <c r="C50" s="470" t="s">
        <v>2</v>
      </c>
      <c r="D50" s="471"/>
      <c r="E50" s="471"/>
      <c r="F50" s="470" t="s">
        <v>3</v>
      </c>
      <c r="G50" s="470" t="s">
        <v>4</v>
      </c>
      <c r="H50" s="471"/>
      <c r="I50" s="471"/>
      <c r="J50" s="470" t="s">
        <v>5</v>
      </c>
      <c r="K50" s="470" t="s">
        <v>6</v>
      </c>
      <c r="L50" s="470"/>
      <c r="M50" s="470"/>
      <c r="N50" s="470"/>
      <c r="O50" s="470"/>
      <c r="P50" s="470"/>
      <c r="Q50" s="470"/>
      <c r="R50" s="470" t="s">
        <v>16</v>
      </c>
      <c r="S50" s="470"/>
      <c r="T50" s="470"/>
      <c r="U50" s="470"/>
      <c r="V50" s="470"/>
      <c r="W50" s="470"/>
      <c r="X50" s="470"/>
      <c r="Y50" s="470" t="s">
        <v>43</v>
      </c>
      <c r="Z50" s="470"/>
      <c r="AA50" s="470"/>
      <c r="AB50" s="470"/>
      <c r="AC50" s="470"/>
      <c r="AD50" s="470"/>
      <c r="AE50" s="470"/>
      <c r="AF50" s="470" t="s">
        <v>8</v>
      </c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</row>
    <row r="51" spans="1:73" s="132" customFormat="1" ht="63.75">
      <c r="A51" s="487"/>
      <c r="B51" s="471"/>
      <c r="C51" s="174" t="s">
        <v>9</v>
      </c>
      <c r="D51" s="174" t="s">
        <v>10</v>
      </c>
      <c r="E51" s="174" t="s">
        <v>40</v>
      </c>
      <c r="F51" s="471"/>
      <c r="G51" s="174" t="s">
        <v>9</v>
      </c>
      <c r="H51" s="174" t="s">
        <v>10</v>
      </c>
      <c r="I51" s="174" t="s">
        <v>11</v>
      </c>
      <c r="J51" s="471"/>
      <c r="K51" s="152">
        <v>1</v>
      </c>
      <c r="L51" s="152">
        <v>2</v>
      </c>
      <c r="M51" s="152">
        <v>3</v>
      </c>
      <c r="N51" s="152">
        <v>4</v>
      </c>
      <c r="O51" s="152">
        <v>6</v>
      </c>
      <c r="P51" s="152">
        <v>8</v>
      </c>
      <c r="Q51" s="174" t="s">
        <v>12</v>
      </c>
      <c r="R51" s="152">
        <v>1</v>
      </c>
      <c r="S51" s="152">
        <v>2</v>
      </c>
      <c r="T51" s="152">
        <v>3</v>
      </c>
      <c r="U51" s="152">
        <v>4</v>
      </c>
      <c r="V51" s="152">
        <v>6</v>
      </c>
      <c r="W51" s="152">
        <v>8</v>
      </c>
      <c r="X51" s="174" t="s">
        <v>13</v>
      </c>
      <c r="Y51" s="152">
        <v>1</v>
      </c>
      <c r="Z51" s="152">
        <v>2</v>
      </c>
      <c r="AA51" s="152">
        <v>3</v>
      </c>
      <c r="AB51" s="152">
        <v>4</v>
      </c>
      <c r="AC51" s="152">
        <v>6</v>
      </c>
      <c r="AD51" s="152">
        <v>8</v>
      </c>
      <c r="AE51" s="174" t="s">
        <v>18</v>
      </c>
      <c r="AF51" s="471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</row>
    <row r="52" spans="1:73">
      <c r="A52" s="175"/>
      <c r="B52" s="474" t="s">
        <v>38</v>
      </c>
      <c r="C52" s="475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475"/>
      <c r="T52" s="475"/>
      <c r="U52" s="475"/>
      <c r="V52" s="475"/>
      <c r="W52" s="475"/>
      <c r="X52" s="475"/>
      <c r="Y52" s="475"/>
      <c r="Z52" s="475"/>
      <c r="AA52" s="475"/>
      <c r="AB52" s="475"/>
      <c r="AC52" s="475"/>
      <c r="AD52" s="475"/>
      <c r="AE52" s="475"/>
      <c r="AF52" s="476"/>
    </row>
    <row r="53" spans="1:73">
      <c r="A53" s="175">
        <v>1</v>
      </c>
      <c r="B53" s="154" t="s">
        <v>59</v>
      </c>
      <c r="C53" s="180">
        <v>1</v>
      </c>
      <c r="D53" s="153">
        <v>1</v>
      </c>
      <c r="E53" s="153"/>
      <c r="F53" s="151">
        <f>C53+D53+E53</f>
        <v>2</v>
      </c>
      <c r="G53" s="150">
        <f>C53*15</f>
        <v>15</v>
      </c>
      <c r="H53" s="150">
        <f>D53*12</f>
        <v>12</v>
      </c>
      <c r="I53" s="150">
        <f>E53*10</f>
        <v>0</v>
      </c>
      <c r="J53" s="152">
        <f>SUM(G53,H53,I53)</f>
        <v>27</v>
      </c>
      <c r="K53" s="153"/>
      <c r="L53" s="153"/>
      <c r="M53" s="153"/>
      <c r="N53" s="153">
        <v>1</v>
      </c>
      <c r="O53" s="153"/>
      <c r="P53" s="153"/>
      <c r="Q53" s="151">
        <f>K53*1+L53*2+M53*3+N53*4+O53*6+P53*8</f>
        <v>4</v>
      </c>
      <c r="R53" s="153"/>
      <c r="S53" s="153"/>
      <c r="T53" s="153"/>
      <c r="U53" s="153">
        <v>1</v>
      </c>
      <c r="V53" s="153"/>
      <c r="W53" s="153"/>
      <c r="X53" s="151">
        <f>R53*1+S53*2+T53*3+U53*4+V53*6+W53*8</f>
        <v>4</v>
      </c>
      <c r="Y53" s="153"/>
      <c r="Z53" s="153"/>
      <c r="AA53" s="153"/>
      <c r="AB53" s="153"/>
      <c r="AC53" s="153"/>
      <c r="AD53" s="153"/>
      <c r="AE53" s="152">
        <f>Y53*1+Z53*2+AA53*3+AB53*4+AC53*6+AD53*8</f>
        <v>0</v>
      </c>
      <c r="AF53" s="152">
        <f>AE53+X53+Q53</f>
        <v>8</v>
      </c>
    </row>
    <row r="54" spans="1:73">
      <c r="A54" s="175">
        <v>2</v>
      </c>
      <c r="B54" s="154" t="s">
        <v>60</v>
      </c>
      <c r="C54" s="180">
        <v>3</v>
      </c>
      <c r="D54" s="153">
        <v>1</v>
      </c>
      <c r="E54" s="153"/>
      <c r="F54" s="151">
        <f>C54+D54+E54</f>
        <v>4</v>
      </c>
      <c r="G54" s="150">
        <f>C54*15</f>
        <v>45</v>
      </c>
      <c r="H54" s="150">
        <f>D54*12</f>
        <v>12</v>
      </c>
      <c r="I54" s="150">
        <f>E54*10</f>
        <v>0</v>
      </c>
      <c r="J54" s="152">
        <f>SUM(G54,H54,I54)</f>
        <v>57</v>
      </c>
      <c r="K54" s="153"/>
      <c r="L54" s="153"/>
      <c r="M54" s="153"/>
      <c r="N54" s="153">
        <v>3</v>
      </c>
      <c r="O54" s="153"/>
      <c r="P54" s="153"/>
      <c r="Q54" s="151">
        <f>K54*1+L54*2+M54*3+N54*4+O54*6+P54*8</f>
        <v>12</v>
      </c>
      <c r="R54" s="153"/>
      <c r="S54" s="153"/>
      <c r="T54" s="153"/>
      <c r="U54" s="153">
        <v>1</v>
      </c>
      <c r="V54" s="153"/>
      <c r="W54" s="153"/>
      <c r="X54" s="151">
        <f>R54*1+S54*2+T54*3+U54*4+V54*6+W54*8</f>
        <v>4</v>
      </c>
      <c r="Y54" s="153"/>
      <c r="Z54" s="153"/>
      <c r="AA54" s="153"/>
      <c r="AB54" s="153"/>
      <c r="AC54" s="153"/>
      <c r="AD54" s="153"/>
      <c r="AE54" s="152">
        <f>Y54*1+Z54*2+AA54*3+AB54*4+AC54*6+AD54*8</f>
        <v>0</v>
      </c>
      <c r="AF54" s="152">
        <f>AE54+X54+Q54</f>
        <v>16</v>
      </c>
    </row>
    <row r="55" spans="1:73">
      <c r="A55" s="175">
        <v>3</v>
      </c>
      <c r="B55" s="154" t="s">
        <v>61</v>
      </c>
      <c r="C55" s="181">
        <v>2</v>
      </c>
      <c r="D55" s="153"/>
      <c r="E55" s="153"/>
      <c r="F55" s="151">
        <f>C55+D55+E55</f>
        <v>2</v>
      </c>
      <c r="G55" s="150">
        <f>C55*15</f>
        <v>30</v>
      </c>
      <c r="H55" s="150">
        <f>D55*12</f>
        <v>0</v>
      </c>
      <c r="I55" s="150">
        <f>E55*10</f>
        <v>0</v>
      </c>
      <c r="J55" s="152">
        <f>SUM(G55,H55,I55)</f>
        <v>30</v>
      </c>
      <c r="K55" s="153"/>
      <c r="L55" s="153"/>
      <c r="M55" s="153"/>
      <c r="N55" s="181">
        <v>2</v>
      </c>
      <c r="O55" s="153"/>
      <c r="P55" s="153"/>
      <c r="Q55" s="151">
        <f>K55*1+L55*2+M55*3+N55*4+O55*6+P55*8</f>
        <v>8</v>
      </c>
      <c r="R55" s="153"/>
      <c r="S55" s="153"/>
      <c r="T55" s="153"/>
      <c r="U55" s="153"/>
      <c r="V55" s="153"/>
      <c r="W55" s="153"/>
      <c r="X55" s="151">
        <f>R55*1+S55*2+T55*3+U55*4+V55*6+W55*8</f>
        <v>0</v>
      </c>
      <c r="Y55" s="153"/>
      <c r="Z55" s="153"/>
      <c r="AA55" s="153"/>
      <c r="AB55" s="153"/>
      <c r="AC55" s="153"/>
      <c r="AD55" s="153"/>
      <c r="AE55" s="152">
        <f>Y55*1+Z55*2+AA55*3+AB55*4+AC55*6+AD55*8</f>
        <v>0</v>
      </c>
      <c r="AF55" s="152">
        <f>AE55+X55+Q55</f>
        <v>8</v>
      </c>
    </row>
    <row r="56" spans="1:73">
      <c r="A56" s="175"/>
      <c r="B56" s="158"/>
      <c r="C56" s="182">
        <f t="shared" ref="C56:AF56" si="35">SUM(C53:C55)</f>
        <v>6</v>
      </c>
      <c r="D56" s="182">
        <f t="shared" si="35"/>
        <v>2</v>
      </c>
      <c r="E56" s="182">
        <f t="shared" si="35"/>
        <v>0</v>
      </c>
      <c r="F56" s="182">
        <f t="shared" si="35"/>
        <v>8</v>
      </c>
      <c r="G56" s="182">
        <f t="shared" si="35"/>
        <v>90</v>
      </c>
      <c r="H56" s="182">
        <f t="shared" si="35"/>
        <v>24</v>
      </c>
      <c r="I56" s="182">
        <f t="shared" si="35"/>
        <v>0</v>
      </c>
      <c r="J56" s="182">
        <f t="shared" si="35"/>
        <v>114</v>
      </c>
      <c r="K56" s="182">
        <f t="shared" si="35"/>
        <v>0</v>
      </c>
      <c r="L56" s="182">
        <f t="shared" si="35"/>
        <v>0</v>
      </c>
      <c r="M56" s="182">
        <f t="shared" si="35"/>
        <v>0</v>
      </c>
      <c r="N56" s="182">
        <f t="shared" si="35"/>
        <v>6</v>
      </c>
      <c r="O56" s="182">
        <f t="shared" si="35"/>
        <v>0</v>
      </c>
      <c r="P56" s="182">
        <f t="shared" si="35"/>
        <v>0</v>
      </c>
      <c r="Q56" s="182">
        <f t="shared" si="35"/>
        <v>24</v>
      </c>
      <c r="R56" s="182">
        <f t="shared" si="35"/>
        <v>0</v>
      </c>
      <c r="S56" s="182">
        <f t="shared" si="35"/>
        <v>0</v>
      </c>
      <c r="T56" s="182">
        <f t="shared" si="35"/>
        <v>0</v>
      </c>
      <c r="U56" s="182">
        <f t="shared" si="35"/>
        <v>2</v>
      </c>
      <c r="V56" s="182">
        <f t="shared" si="35"/>
        <v>0</v>
      </c>
      <c r="W56" s="182">
        <f t="shared" si="35"/>
        <v>0</v>
      </c>
      <c r="X56" s="182">
        <f t="shared" si="35"/>
        <v>8</v>
      </c>
      <c r="Y56" s="182">
        <f t="shared" si="35"/>
        <v>0</v>
      </c>
      <c r="Z56" s="182">
        <f t="shared" si="35"/>
        <v>0</v>
      </c>
      <c r="AA56" s="182">
        <f t="shared" si="35"/>
        <v>0</v>
      </c>
      <c r="AB56" s="182">
        <f t="shared" si="35"/>
        <v>0</v>
      </c>
      <c r="AC56" s="182">
        <f t="shared" si="35"/>
        <v>0</v>
      </c>
      <c r="AD56" s="182">
        <f t="shared" si="35"/>
        <v>0</v>
      </c>
      <c r="AE56" s="182">
        <f t="shared" si="35"/>
        <v>0</v>
      </c>
      <c r="AF56" s="182">
        <f t="shared" si="35"/>
        <v>32</v>
      </c>
    </row>
    <row r="57" spans="1:73">
      <c r="A57" s="175"/>
      <c r="B57" s="183"/>
      <c r="C57" s="183"/>
      <c r="D57" s="183"/>
      <c r="E57" s="183"/>
      <c r="F57" s="183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</row>
    <row r="58" spans="1:73">
      <c r="A58" s="175"/>
      <c r="B58" s="173" t="s">
        <v>39</v>
      </c>
      <c r="C58" s="176">
        <f t="shared" ref="C58:AF58" si="36">C16+C24+C32+C40+C48+C56</f>
        <v>27</v>
      </c>
      <c r="D58" s="176">
        <f t="shared" si="36"/>
        <v>8</v>
      </c>
      <c r="E58" s="176">
        <f t="shared" si="36"/>
        <v>2</v>
      </c>
      <c r="F58" s="176">
        <f t="shared" si="36"/>
        <v>37</v>
      </c>
      <c r="G58" s="176">
        <f t="shared" si="36"/>
        <v>400</v>
      </c>
      <c r="H58" s="176">
        <f t="shared" si="36"/>
        <v>94</v>
      </c>
      <c r="I58" s="176">
        <f t="shared" si="36"/>
        <v>20</v>
      </c>
      <c r="J58" s="176">
        <f t="shared" si="36"/>
        <v>514</v>
      </c>
      <c r="K58" s="176">
        <f t="shared" si="36"/>
        <v>0</v>
      </c>
      <c r="L58" s="176">
        <f t="shared" si="36"/>
        <v>2</v>
      </c>
      <c r="M58" s="176">
        <f t="shared" si="36"/>
        <v>0</v>
      </c>
      <c r="N58" s="176">
        <f t="shared" si="36"/>
        <v>21</v>
      </c>
      <c r="O58" s="176">
        <f t="shared" si="36"/>
        <v>4</v>
      </c>
      <c r="P58" s="176">
        <f t="shared" si="36"/>
        <v>0</v>
      </c>
      <c r="Q58" s="176">
        <f t="shared" si="36"/>
        <v>112</v>
      </c>
      <c r="R58" s="176">
        <f t="shared" si="36"/>
        <v>0</v>
      </c>
      <c r="S58" s="176">
        <f t="shared" si="36"/>
        <v>1</v>
      </c>
      <c r="T58" s="176">
        <f t="shared" si="36"/>
        <v>0</v>
      </c>
      <c r="U58" s="176">
        <f t="shared" si="36"/>
        <v>4</v>
      </c>
      <c r="V58" s="176">
        <f t="shared" si="36"/>
        <v>3</v>
      </c>
      <c r="W58" s="176">
        <f t="shared" si="36"/>
        <v>0</v>
      </c>
      <c r="X58" s="176">
        <f t="shared" si="36"/>
        <v>36</v>
      </c>
      <c r="Y58" s="176">
        <f t="shared" si="36"/>
        <v>0</v>
      </c>
      <c r="Z58" s="176">
        <f t="shared" si="36"/>
        <v>0</v>
      </c>
      <c r="AA58" s="176">
        <f t="shared" si="36"/>
        <v>0</v>
      </c>
      <c r="AB58" s="176">
        <f t="shared" si="36"/>
        <v>1</v>
      </c>
      <c r="AC58" s="176">
        <f t="shared" si="36"/>
        <v>1</v>
      </c>
      <c r="AD58" s="176">
        <f t="shared" si="36"/>
        <v>0</v>
      </c>
      <c r="AE58" s="176">
        <f t="shared" si="36"/>
        <v>10</v>
      </c>
      <c r="AF58" s="176">
        <f t="shared" si="36"/>
        <v>158</v>
      </c>
    </row>
    <row r="60" spans="1:73">
      <c r="AB60" s="144"/>
      <c r="AC60" s="144"/>
      <c r="AD60" s="144"/>
      <c r="AE60" s="144"/>
      <c r="BB60" s="143"/>
      <c r="BC60" s="143"/>
      <c r="BD60" s="143"/>
      <c r="BE60" s="143"/>
    </row>
    <row r="61" spans="1:73">
      <c r="AB61" s="144"/>
      <c r="AC61" s="144"/>
      <c r="AD61" s="144"/>
      <c r="AE61" s="144"/>
      <c r="BB61" s="143"/>
      <c r="BC61" s="143"/>
      <c r="BD61" s="143"/>
      <c r="BE61" s="143"/>
    </row>
  </sheetData>
  <mergeCells count="73">
    <mergeCell ref="B7:AE7"/>
    <mergeCell ref="C8:T8"/>
    <mergeCell ref="U1:AF5"/>
    <mergeCell ref="A9:A10"/>
    <mergeCell ref="A18:A19"/>
    <mergeCell ref="R18:X18"/>
    <mergeCell ref="Y18:AE18"/>
    <mergeCell ref="AF18:AF19"/>
    <mergeCell ref="K9:Q9"/>
    <mergeCell ref="R9:X9"/>
    <mergeCell ref="Y9:AE9"/>
    <mergeCell ref="B11:AF11"/>
    <mergeCell ref="B18:B19"/>
    <mergeCell ref="C18:E18"/>
    <mergeCell ref="F18:F19"/>
    <mergeCell ref="G18:I18"/>
    <mergeCell ref="A26:A27"/>
    <mergeCell ref="A34:A35"/>
    <mergeCell ref="A42:A43"/>
    <mergeCell ref="A50:A51"/>
    <mergeCell ref="R50:X50"/>
    <mergeCell ref="J50:J51"/>
    <mergeCell ref="K50:Q50"/>
    <mergeCell ref="R34:X34"/>
    <mergeCell ref="R26:X26"/>
    <mergeCell ref="B36:AF36"/>
    <mergeCell ref="B42:B43"/>
    <mergeCell ref="C42:E42"/>
    <mergeCell ref="F42:F43"/>
    <mergeCell ref="G42:I42"/>
    <mergeCell ref="J42:J43"/>
    <mergeCell ref="K42:Q42"/>
    <mergeCell ref="Y50:AE50"/>
    <mergeCell ref="AF50:AF51"/>
    <mergeCell ref="B52:AF52"/>
    <mergeCell ref="B25:AF25"/>
    <mergeCell ref="B17:AF17"/>
    <mergeCell ref="B33:AF33"/>
    <mergeCell ref="B41:AF41"/>
    <mergeCell ref="B49:AF49"/>
    <mergeCell ref="R42:X42"/>
    <mergeCell ref="Y42:AE42"/>
    <mergeCell ref="AF42:AF43"/>
    <mergeCell ref="B44:AF44"/>
    <mergeCell ref="B50:B51"/>
    <mergeCell ref="C50:E50"/>
    <mergeCell ref="F50:F51"/>
    <mergeCell ref="G50:I50"/>
    <mergeCell ref="B28:AF28"/>
    <mergeCell ref="B34:B35"/>
    <mergeCell ref="C34:E34"/>
    <mergeCell ref="F34:F35"/>
    <mergeCell ref="G34:I34"/>
    <mergeCell ref="J34:J35"/>
    <mergeCell ref="K34:Q34"/>
    <mergeCell ref="Y34:AE34"/>
    <mergeCell ref="AF34:AF35"/>
    <mergeCell ref="B20:AF20"/>
    <mergeCell ref="B26:B27"/>
    <mergeCell ref="C26:E26"/>
    <mergeCell ref="F26:F27"/>
    <mergeCell ref="G26:I26"/>
    <mergeCell ref="J26:J27"/>
    <mergeCell ref="K26:Q26"/>
    <mergeCell ref="Y26:AE26"/>
    <mergeCell ref="AF26:AF27"/>
    <mergeCell ref="J18:J19"/>
    <mergeCell ref="K18:Q18"/>
    <mergeCell ref="B9:B10"/>
    <mergeCell ref="C9:E9"/>
    <mergeCell ref="F9:F10"/>
    <mergeCell ref="G9:I9"/>
    <mergeCell ref="J9:J10"/>
  </mergeCells>
  <pageMargins left="0.25" right="0.25" top="0.75" bottom="0.75" header="0.3" footer="0.3"/>
  <pageSetup paperSize="9" scale="1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>
    <tabColor rgb="FFFF7C80"/>
  </sheetPr>
  <dimension ref="A1:CA76"/>
  <sheetViews>
    <sheetView tabSelected="1" topLeftCell="AM1" zoomScale="73" zoomScaleNormal="73" workbookViewId="0">
      <selection activeCell="BD23" sqref="BD23"/>
    </sheetView>
  </sheetViews>
  <sheetFormatPr defaultRowHeight="15.75"/>
  <cols>
    <col min="1" max="1" width="9.85546875" style="143" customWidth="1"/>
    <col min="2" max="2" width="8.140625" style="98" customWidth="1"/>
    <col min="3" max="3" width="27.85546875" style="98" customWidth="1"/>
    <col min="4" max="4" width="21.140625" style="107" customWidth="1"/>
    <col min="5" max="5" width="8" style="120" customWidth="1"/>
    <col min="6" max="6" width="7.28515625" style="98" customWidth="1"/>
    <col min="7" max="8" width="5.42578125" style="98" customWidth="1"/>
    <col min="9" max="9" width="7.140625" style="98" customWidth="1"/>
    <col min="10" max="10" width="9.7109375" style="98" customWidth="1"/>
    <col min="11" max="12" width="7.140625" style="98" customWidth="1"/>
    <col min="13" max="13" width="11.42578125" style="98" customWidth="1"/>
    <col min="14" max="19" width="4.7109375" style="98" customWidth="1"/>
    <col min="20" max="20" width="9.140625" style="95" customWidth="1"/>
    <col min="21" max="21" width="10.42578125" style="98" customWidth="1"/>
    <col min="22" max="24" width="6.140625" style="98" customWidth="1"/>
    <col min="25" max="25" width="7.42578125" style="98" customWidth="1"/>
    <col min="26" max="26" width="7.7109375" style="98" customWidth="1"/>
    <col min="27" max="27" width="6.140625" style="98" customWidth="1"/>
    <col min="28" max="28" width="7.7109375" style="98" customWidth="1"/>
    <col min="29" max="29" width="10.5703125" style="98" customWidth="1"/>
    <col min="30" max="36" width="6.140625" style="98" customWidth="1"/>
    <col min="37" max="37" width="7.7109375" style="98" customWidth="1"/>
    <col min="38" max="38" width="12.28515625" style="107" customWidth="1"/>
    <col min="39" max="39" width="14.85546875" customWidth="1"/>
    <col min="40" max="40" width="9.85546875" style="99" customWidth="1"/>
    <col min="41" max="41" width="8.140625" style="98" customWidth="1"/>
    <col min="42" max="42" width="26.28515625" style="98" customWidth="1"/>
    <col min="43" max="43" width="16" style="107" customWidth="1"/>
    <col min="44" max="44" width="8" style="120" customWidth="1"/>
    <col min="45" max="45" width="7.28515625" style="98" customWidth="1"/>
    <col min="46" max="47" width="5.42578125" style="98" customWidth="1"/>
    <col min="48" max="48" width="7.140625" style="98" customWidth="1"/>
    <col min="49" max="49" width="9.7109375" style="98" customWidth="1"/>
    <col min="50" max="51" width="7.140625" style="98" customWidth="1"/>
    <col min="52" max="52" width="11.42578125" style="98" customWidth="1"/>
    <col min="53" max="53" width="8.42578125" style="98" customWidth="1"/>
    <col min="54" max="54" width="8.28515625" style="98" customWidth="1"/>
    <col min="55" max="55" width="6.140625" style="98" customWidth="1"/>
    <col min="56" max="56" width="8" style="98" customWidth="1"/>
    <col min="57" max="57" width="7.42578125" style="98" customWidth="1"/>
    <col min="58" max="58" width="6.140625" style="98" customWidth="1"/>
    <col min="59" max="59" width="11.42578125" style="95" customWidth="1"/>
    <col min="60" max="60" width="11.140625" style="98" customWidth="1"/>
    <col min="61" max="63" width="6.140625" style="98" customWidth="1"/>
    <col min="64" max="64" width="7.42578125" style="98" customWidth="1"/>
    <col min="65" max="65" width="7.7109375" style="98" customWidth="1"/>
    <col min="66" max="66" width="6.140625" style="98" customWidth="1"/>
    <col min="67" max="67" width="7.7109375" style="98" customWidth="1"/>
    <col min="68" max="68" width="10.5703125" style="98" customWidth="1"/>
    <col min="69" max="74" width="6.140625" style="98" customWidth="1"/>
    <col min="75" max="75" width="8.5703125" style="98" customWidth="1"/>
    <col min="76" max="76" width="7.7109375" style="98" customWidth="1"/>
    <col min="77" max="77" width="12.28515625" style="107" customWidth="1"/>
    <col min="78" max="78" width="14.85546875" customWidth="1"/>
    <col min="79" max="79" width="17.140625" customWidth="1"/>
  </cols>
  <sheetData>
    <row r="1" spans="1:79" s="132" customFormat="1" ht="15"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6"/>
      <c r="AH1" s="136"/>
      <c r="AI1" s="136"/>
      <c r="AJ1" s="137"/>
      <c r="AK1" s="137"/>
      <c r="AL1" s="136"/>
      <c r="AM1" s="136"/>
      <c r="AN1" s="136"/>
      <c r="AO1" s="136"/>
      <c r="AP1" s="137"/>
      <c r="AQ1" s="137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</row>
    <row r="2" spans="1:79" s="132" customFormat="1" ht="31.5" customHeight="1">
      <c r="A2" s="139"/>
      <c r="B2" s="269"/>
      <c r="C2" s="456" t="s">
        <v>68</v>
      </c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138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</row>
    <row r="3" spans="1:79" s="139" customFormat="1" ht="34.5" customHeight="1">
      <c r="B3" s="20"/>
      <c r="C3" s="457" t="s">
        <v>67</v>
      </c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20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138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</row>
    <row r="4" spans="1:79" s="90" customFormat="1">
      <c r="A4" s="139"/>
      <c r="B4" s="20"/>
      <c r="C4" s="458" t="s">
        <v>58</v>
      </c>
      <c r="D4" s="458"/>
      <c r="E4" s="458"/>
      <c r="F4" s="458"/>
      <c r="G4" s="458"/>
      <c r="H4" s="458"/>
      <c r="I4" s="458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458" t="s">
        <v>66</v>
      </c>
      <c r="AR4" s="458"/>
      <c r="AS4" s="458"/>
      <c r="AT4" s="458"/>
      <c r="AU4" s="458"/>
      <c r="AV4" s="458"/>
      <c r="AW4" s="458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89"/>
      <c r="BR4" s="89"/>
      <c r="BS4" s="89"/>
      <c r="BT4" s="89"/>
      <c r="BU4" s="89"/>
      <c r="BV4" s="89"/>
      <c r="BW4" s="89"/>
    </row>
    <row r="5" spans="1:79">
      <c r="A5" s="139"/>
      <c r="B5" s="20"/>
      <c r="C5" s="20"/>
      <c r="D5" s="20"/>
      <c r="E5" s="40"/>
      <c r="F5" s="20"/>
      <c r="G5" s="20"/>
      <c r="H5" s="20"/>
      <c r="I5" s="239"/>
      <c r="J5" s="239"/>
      <c r="K5" s="239"/>
      <c r="L5" s="239"/>
      <c r="M5" s="239"/>
      <c r="N5" s="239"/>
      <c r="O5" s="239"/>
      <c r="P5" s="239"/>
      <c r="Q5" s="239"/>
      <c r="R5" s="20"/>
      <c r="S5" s="20"/>
      <c r="T5" s="20"/>
      <c r="U5" s="20"/>
      <c r="V5" s="20"/>
      <c r="W5" s="20"/>
      <c r="X5" s="20"/>
      <c r="Y5" s="20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N5" s="90"/>
      <c r="AO5" s="20"/>
      <c r="AP5" s="20"/>
      <c r="AQ5" s="20"/>
      <c r="AR5" s="40"/>
      <c r="AS5" s="20"/>
      <c r="AT5" s="20"/>
      <c r="AU5" s="20"/>
      <c r="AV5" s="249"/>
      <c r="AW5" s="255"/>
      <c r="AX5" s="255"/>
      <c r="AY5" s="255"/>
      <c r="AZ5" s="249"/>
      <c r="BA5" s="249"/>
      <c r="BB5" s="249"/>
      <c r="BC5" s="249"/>
      <c r="BD5" s="249"/>
      <c r="BE5" s="20"/>
      <c r="BF5" s="20"/>
      <c r="BG5" s="20"/>
      <c r="BH5" s="20"/>
      <c r="BI5" s="20"/>
      <c r="BJ5" s="20"/>
      <c r="BK5" s="20"/>
      <c r="BL5" s="20"/>
      <c r="BM5" s="248"/>
      <c r="BN5" s="248"/>
      <c r="BO5" s="237"/>
      <c r="BP5" s="237"/>
      <c r="BQ5" s="248"/>
      <c r="BR5" s="248"/>
      <c r="BS5" s="248"/>
      <c r="BT5" s="248"/>
      <c r="BU5" s="248"/>
      <c r="BV5" s="248"/>
      <c r="BW5" s="237"/>
      <c r="BX5" s="237"/>
      <c r="BY5" s="237"/>
    </row>
    <row r="6" spans="1:79" ht="31.5">
      <c r="A6" s="290"/>
      <c r="B6" s="449" t="s">
        <v>32</v>
      </c>
      <c r="C6" s="451" t="s">
        <v>1</v>
      </c>
      <c r="D6" s="26" t="s">
        <v>15</v>
      </c>
      <c r="E6" s="63"/>
      <c r="F6" s="495" t="s">
        <v>2</v>
      </c>
      <c r="G6" s="493"/>
      <c r="H6" s="494"/>
      <c r="I6" s="490" t="s">
        <v>3</v>
      </c>
      <c r="J6" s="492" t="s">
        <v>4</v>
      </c>
      <c r="K6" s="493"/>
      <c r="L6" s="494"/>
      <c r="M6" s="490" t="s">
        <v>5</v>
      </c>
      <c r="N6" s="468" t="s">
        <v>6</v>
      </c>
      <c r="O6" s="455"/>
      <c r="P6" s="455"/>
      <c r="Q6" s="455"/>
      <c r="R6" s="455"/>
      <c r="S6" s="455"/>
      <c r="T6" s="455"/>
      <c r="U6" s="455"/>
      <c r="V6" s="455" t="s">
        <v>16</v>
      </c>
      <c r="W6" s="455"/>
      <c r="X6" s="455"/>
      <c r="Y6" s="455"/>
      <c r="Z6" s="455"/>
      <c r="AA6" s="455"/>
      <c r="AB6" s="455"/>
      <c r="AC6" s="455"/>
      <c r="AD6" s="455" t="s">
        <v>17</v>
      </c>
      <c r="AE6" s="455"/>
      <c r="AF6" s="455"/>
      <c r="AG6" s="455"/>
      <c r="AH6" s="455"/>
      <c r="AI6" s="455"/>
      <c r="AJ6" s="455"/>
      <c r="AK6" s="455"/>
      <c r="AL6" s="258" t="s">
        <v>8</v>
      </c>
      <c r="AM6" s="289" t="s">
        <v>71</v>
      </c>
      <c r="AN6" s="92"/>
      <c r="AO6" s="449" t="s">
        <v>32</v>
      </c>
      <c r="AP6" s="451" t="s">
        <v>1</v>
      </c>
      <c r="AQ6" s="26" t="s">
        <v>15</v>
      </c>
      <c r="AR6" s="63"/>
      <c r="AS6" s="495" t="s">
        <v>2</v>
      </c>
      <c r="AT6" s="493"/>
      <c r="AU6" s="494"/>
      <c r="AV6" s="490" t="s">
        <v>3</v>
      </c>
      <c r="AW6" s="492" t="s">
        <v>4</v>
      </c>
      <c r="AX6" s="493"/>
      <c r="AY6" s="494"/>
      <c r="AZ6" s="490" t="s">
        <v>5</v>
      </c>
      <c r="BA6" s="468" t="s">
        <v>6</v>
      </c>
      <c r="BB6" s="455"/>
      <c r="BC6" s="455"/>
      <c r="BD6" s="455"/>
      <c r="BE6" s="455"/>
      <c r="BF6" s="455"/>
      <c r="BG6" s="455"/>
      <c r="BH6" s="455"/>
      <c r="BI6" s="455" t="s">
        <v>16</v>
      </c>
      <c r="BJ6" s="455"/>
      <c r="BK6" s="455"/>
      <c r="BL6" s="455"/>
      <c r="BM6" s="455"/>
      <c r="BN6" s="455"/>
      <c r="BO6" s="455"/>
      <c r="BP6" s="455"/>
      <c r="BQ6" s="455" t="s">
        <v>17</v>
      </c>
      <c r="BR6" s="455"/>
      <c r="BS6" s="455"/>
      <c r="BT6" s="455"/>
      <c r="BU6" s="455"/>
      <c r="BV6" s="455"/>
      <c r="BW6" s="455"/>
      <c r="BX6" s="455"/>
      <c r="BY6" s="70" t="s">
        <v>8</v>
      </c>
      <c r="BZ6" s="289" t="s">
        <v>71</v>
      </c>
      <c r="CA6" s="441" t="s">
        <v>113</v>
      </c>
    </row>
    <row r="7" spans="1:79" ht="78.75">
      <c r="A7" s="290"/>
      <c r="B7" s="450"/>
      <c r="C7" s="443"/>
      <c r="D7" s="93"/>
      <c r="E7" s="94" t="s">
        <v>23</v>
      </c>
      <c r="F7" s="42" t="s">
        <v>20</v>
      </c>
      <c r="G7" s="43" t="s">
        <v>21</v>
      </c>
      <c r="H7" s="43" t="s">
        <v>22</v>
      </c>
      <c r="I7" s="491"/>
      <c r="J7" s="43" t="s">
        <v>20</v>
      </c>
      <c r="K7" s="43" t="s">
        <v>21</v>
      </c>
      <c r="L7" s="43" t="s">
        <v>22</v>
      </c>
      <c r="M7" s="491"/>
      <c r="N7" s="1">
        <v>1</v>
      </c>
      <c r="O7" s="1">
        <v>2</v>
      </c>
      <c r="P7" s="1">
        <v>3</v>
      </c>
      <c r="Q7" s="1">
        <v>4</v>
      </c>
      <c r="R7" s="1">
        <v>6</v>
      </c>
      <c r="S7" s="1">
        <v>8</v>
      </c>
      <c r="T7" s="220"/>
      <c r="U7" s="2" t="s">
        <v>12</v>
      </c>
      <c r="V7" s="1">
        <v>1</v>
      </c>
      <c r="W7" s="1">
        <v>2</v>
      </c>
      <c r="X7" s="1">
        <v>3</v>
      </c>
      <c r="Y7" s="1">
        <v>4</v>
      </c>
      <c r="Z7" s="1">
        <v>6</v>
      </c>
      <c r="AA7" s="1">
        <v>8</v>
      </c>
      <c r="AB7" s="220"/>
      <c r="AC7" s="2" t="s">
        <v>13</v>
      </c>
      <c r="AD7" s="1">
        <v>1</v>
      </c>
      <c r="AE7" s="1">
        <v>2</v>
      </c>
      <c r="AF7" s="1">
        <v>3</v>
      </c>
      <c r="AG7" s="1">
        <v>4</v>
      </c>
      <c r="AH7" s="1">
        <v>6</v>
      </c>
      <c r="AI7" s="1">
        <v>8</v>
      </c>
      <c r="AJ7" s="220"/>
      <c r="AK7" s="272" t="s">
        <v>18</v>
      </c>
      <c r="AL7" s="258"/>
      <c r="AN7" s="92"/>
      <c r="AO7" s="450"/>
      <c r="AP7" s="443"/>
      <c r="AQ7" s="244"/>
      <c r="AR7" s="94" t="s">
        <v>23</v>
      </c>
      <c r="AS7" s="42" t="s">
        <v>20</v>
      </c>
      <c r="AT7" s="43" t="s">
        <v>21</v>
      </c>
      <c r="AU7" s="43" t="s">
        <v>22</v>
      </c>
      <c r="AV7" s="491"/>
      <c r="AW7" s="43" t="s">
        <v>20</v>
      </c>
      <c r="AX7" s="43" t="s">
        <v>21</v>
      </c>
      <c r="AY7" s="43" t="s">
        <v>22</v>
      </c>
      <c r="AZ7" s="491"/>
      <c r="BA7" s="1">
        <v>1</v>
      </c>
      <c r="BB7" s="1">
        <v>2</v>
      </c>
      <c r="BC7" s="1">
        <v>3</v>
      </c>
      <c r="BD7" s="1">
        <v>4</v>
      </c>
      <c r="BE7" s="1">
        <v>6</v>
      </c>
      <c r="BF7" s="1">
        <v>8</v>
      </c>
      <c r="BG7" s="199" t="s">
        <v>46</v>
      </c>
      <c r="BH7" s="2" t="s">
        <v>12</v>
      </c>
      <c r="BI7" s="1">
        <v>1</v>
      </c>
      <c r="BJ7" s="1">
        <v>2</v>
      </c>
      <c r="BK7" s="1">
        <v>3</v>
      </c>
      <c r="BL7" s="1">
        <v>4</v>
      </c>
      <c r="BM7" s="1">
        <v>6</v>
      </c>
      <c r="BN7" s="1">
        <v>8</v>
      </c>
      <c r="BO7" s="199" t="s">
        <v>46</v>
      </c>
      <c r="BP7" s="2" t="s">
        <v>13</v>
      </c>
      <c r="BQ7" s="1">
        <v>1</v>
      </c>
      <c r="BR7" s="1">
        <v>2</v>
      </c>
      <c r="BS7" s="1">
        <v>3</v>
      </c>
      <c r="BT7" s="1">
        <v>4</v>
      </c>
      <c r="BU7" s="1">
        <v>6</v>
      </c>
      <c r="BV7" s="1">
        <v>8</v>
      </c>
      <c r="BW7" s="199" t="s">
        <v>46</v>
      </c>
      <c r="BX7" s="2" t="s">
        <v>18</v>
      </c>
      <c r="BY7" s="70"/>
      <c r="CA7" s="439"/>
    </row>
    <row r="8" spans="1:79" ht="15" customHeight="1">
      <c r="A8" s="290" t="s">
        <v>79</v>
      </c>
      <c r="B8" s="51">
        <v>1</v>
      </c>
      <c r="C8" s="62" t="s">
        <v>59</v>
      </c>
      <c r="D8" s="85" t="s">
        <v>53</v>
      </c>
      <c r="E8" s="122">
        <v>4</v>
      </c>
      <c r="F8" s="5">
        <v>1</v>
      </c>
      <c r="G8" s="74"/>
      <c r="H8" s="74"/>
      <c r="I8" s="7">
        <f t="shared" ref="I8:I13" si="0">F8+G8+H8</f>
        <v>1</v>
      </c>
      <c r="J8" s="6">
        <v>17</v>
      </c>
      <c r="K8" s="11"/>
      <c r="L8" s="11"/>
      <c r="M8" s="8">
        <f t="shared" ref="M8:M13" si="1">J8+K8+L8</f>
        <v>17</v>
      </c>
      <c r="N8" s="11"/>
      <c r="O8" s="11"/>
      <c r="P8" s="11"/>
      <c r="Q8" s="5">
        <v>1</v>
      </c>
      <c r="R8" s="74"/>
      <c r="S8" s="11"/>
      <c r="T8" s="202">
        <f>$Q$7*J8*16</f>
        <v>1088</v>
      </c>
      <c r="U8" s="7">
        <f t="shared" ref="U8:U13" si="2">N8*1+O8*2+P8*3+Q8*4+R8*6+S8*8</f>
        <v>4</v>
      </c>
      <c r="V8" s="11"/>
      <c r="W8" s="11"/>
      <c r="X8" s="11"/>
      <c r="Y8" s="11"/>
      <c r="Z8" s="11"/>
      <c r="AA8" s="11"/>
      <c r="AB8" s="202"/>
      <c r="AC8" s="7">
        <f>V8*1+W8*2+X8*3+Y8*4+Z8*6+AA8*8</f>
        <v>0</v>
      </c>
      <c r="AD8" s="11"/>
      <c r="AE8" s="11"/>
      <c r="AF8" s="11"/>
      <c r="AG8" s="11"/>
      <c r="AH8" s="11"/>
      <c r="AI8" s="11"/>
      <c r="AJ8" s="202"/>
      <c r="AK8" s="273">
        <f t="shared" ref="AK8:AK13" si="3">AD8*1+AE8*2+AF8*3+AG8*4+AH8*6+AI8*8</f>
        <v>0</v>
      </c>
      <c r="AL8" s="45">
        <f t="shared" ref="AL8:AL13" si="4">AK8+AC8+U8</f>
        <v>4</v>
      </c>
      <c r="AN8" s="92" t="s">
        <v>24</v>
      </c>
      <c r="AO8" s="51">
        <v>1</v>
      </c>
      <c r="AP8" s="62" t="s">
        <v>59</v>
      </c>
      <c r="AQ8" s="85" t="s">
        <v>53</v>
      </c>
      <c r="AR8" s="122">
        <v>4</v>
      </c>
      <c r="AS8" s="5">
        <v>1</v>
      </c>
      <c r="AT8" s="74"/>
      <c r="AU8" s="74"/>
      <c r="AV8" s="7">
        <f t="shared" ref="AV8:AV13" si="5">AS8+AT8+AU8</f>
        <v>1</v>
      </c>
      <c r="AW8" s="6">
        <v>17</v>
      </c>
      <c r="AX8" s="11"/>
      <c r="AY8" s="11"/>
      <c r="AZ8" s="8">
        <f t="shared" ref="AZ8:AZ13" si="6">AW8+AX8+AY8</f>
        <v>17</v>
      </c>
      <c r="BA8" s="11"/>
      <c r="BB8" s="11"/>
      <c r="BC8" s="11"/>
      <c r="BD8" s="5">
        <v>1</v>
      </c>
      <c r="BE8" s="74"/>
      <c r="BF8" s="11"/>
      <c r="BG8" s="202">
        <f>$BD$7*AW8*20</f>
        <v>1360</v>
      </c>
      <c r="BH8" s="7">
        <f t="shared" ref="BH8:BH13" si="7">BA8*1+BB8*2+BC8*3+BD8*4+BE8*6+BF8*8</f>
        <v>4</v>
      </c>
      <c r="BI8" s="11"/>
      <c r="BJ8" s="11"/>
      <c r="BK8" s="11"/>
      <c r="BL8" s="11"/>
      <c r="BM8" s="11"/>
      <c r="BN8" s="11"/>
      <c r="BO8" s="202"/>
      <c r="BP8" s="7">
        <f>BI8*1+BJ8*2+BK8*3+BL8*4+BM8*6+BN8*8</f>
        <v>0</v>
      </c>
      <c r="BQ8" s="11"/>
      <c r="BR8" s="11"/>
      <c r="BS8" s="11"/>
      <c r="BT8" s="11"/>
      <c r="BU8" s="11"/>
      <c r="BV8" s="11"/>
      <c r="BW8" s="202"/>
      <c r="BX8" s="7">
        <f t="shared" ref="BX8" si="8">BQ8*1+BR8*2+BS8*3+BT8*4+BU8*6+BV8*8</f>
        <v>0</v>
      </c>
      <c r="BY8" s="71">
        <f t="shared" ref="BY8" si="9">BX8+BP8+BH8</f>
        <v>4</v>
      </c>
      <c r="CA8" s="439"/>
    </row>
    <row r="9" spans="1:79" ht="15" customHeight="1">
      <c r="A9" s="290" t="s">
        <v>79</v>
      </c>
      <c r="B9" s="51">
        <v>3</v>
      </c>
      <c r="C9" s="62" t="s">
        <v>60</v>
      </c>
      <c r="D9" s="85" t="s">
        <v>54</v>
      </c>
      <c r="E9" s="97">
        <v>12</v>
      </c>
      <c r="F9" s="5"/>
      <c r="G9" s="5">
        <v>1</v>
      </c>
      <c r="H9" s="5">
        <v>1</v>
      </c>
      <c r="I9" s="7">
        <f t="shared" si="0"/>
        <v>2</v>
      </c>
      <c r="J9" s="6"/>
      <c r="K9" s="6">
        <v>9</v>
      </c>
      <c r="L9" s="6">
        <v>6</v>
      </c>
      <c r="M9" s="8">
        <f t="shared" si="1"/>
        <v>15</v>
      </c>
      <c r="N9" s="6"/>
      <c r="O9" s="6"/>
      <c r="P9" s="6"/>
      <c r="Q9" s="5"/>
      <c r="R9" s="5"/>
      <c r="S9" s="6"/>
      <c r="T9" s="202">
        <f t="shared" ref="T9:T13" si="10">$Q$7*J9*16</f>
        <v>0</v>
      </c>
      <c r="U9" s="7">
        <f t="shared" si="2"/>
        <v>0</v>
      </c>
      <c r="V9" s="6"/>
      <c r="W9" s="6"/>
      <c r="X9" s="6"/>
      <c r="Y9" s="6"/>
      <c r="Z9" s="5">
        <v>1</v>
      </c>
      <c r="AA9" s="6"/>
      <c r="AB9" s="202">
        <f>$Z$7*K9*16</f>
        <v>864</v>
      </c>
      <c r="AC9" s="7">
        <f>V9*1+W9*2+X9*3+Y9*4+Z9*6+AA9*8</f>
        <v>6</v>
      </c>
      <c r="AD9" s="6"/>
      <c r="AE9" s="6"/>
      <c r="AF9" s="6"/>
      <c r="AG9" s="6"/>
      <c r="AH9" s="6">
        <v>1</v>
      </c>
      <c r="AI9" s="6"/>
      <c r="AJ9" s="219">
        <f>$AH$7*L9*16</f>
        <v>576</v>
      </c>
      <c r="AK9" s="273">
        <f>AD9*1+AE9*2+AF9*3+AG9*4+AH9*6+AI9*8</f>
        <v>6</v>
      </c>
      <c r="AL9" s="45">
        <f t="shared" si="4"/>
        <v>12</v>
      </c>
      <c r="AN9" s="92" t="s">
        <v>24</v>
      </c>
      <c r="AO9" s="51">
        <v>3</v>
      </c>
      <c r="AP9" s="62" t="s">
        <v>60</v>
      </c>
      <c r="AQ9" s="85" t="s">
        <v>54</v>
      </c>
      <c r="AR9" s="97">
        <v>12</v>
      </c>
      <c r="AS9" s="5"/>
      <c r="AT9" s="5">
        <v>1</v>
      </c>
      <c r="AU9" s="5">
        <v>1</v>
      </c>
      <c r="AV9" s="7">
        <f t="shared" si="5"/>
        <v>2</v>
      </c>
      <c r="AW9" s="6"/>
      <c r="AX9" s="6">
        <v>9</v>
      </c>
      <c r="AY9" s="6">
        <v>6</v>
      </c>
      <c r="AZ9" s="8">
        <f t="shared" si="6"/>
        <v>15</v>
      </c>
      <c r="BA9" s="6"/>
      <c r="BB9" s="6"/>
      <c r="BC9" s="6"/>
      <c r="BD9" s="5"/>
      <c r="BE9" s="5"/>
      <c r="BF9" s="6"/>
      <c r="BG9" s="202"/>
      <c r="BH9" s="7">
        <f t="shared" si="7"/>
        <v>0</v>
      </c>
      <c r="BI9" s="6"/>
      <c r="BJ9" s="6"/>
      <c r="BK9" s="6"/>
      <c r="BL9" s="6"/>
      <c r="BM9" s="5">
        <v>1</v>
      </c>
      <c r="BN9" s="6"/>
      <c r="BO9" s="202">
        <f>$Z$7*AX9*20</f>
        <v>1080</v>
      </c>
      <c r="BP9" s="7">
        <f>BI9*1+BJ9*2+BK9*3+BL9*4+BM9*6+BN9*8</f>
        <v>6</v>
      </c>
      <c r="BQ9" s="6"/>
      <c r="BR9" s="6"/>
      <c r="BS9" s="6"/>
      <c r="BT9" s="6"/>
      <c r="BU9" s="6">
        <v>1</v>
      </c>
      <c r="BV9" s="6"/>
      <c r="BW9" s="219">
        <f>$BU$7*AY9*20</f>
        <v>720</v>
      </c>
      <c r="BX9" s="7">
        <f>BQ9*1+BR9*2+BS9*3+BT9*4+BU9*6+BV9*8</f>
        <v>6</v>
      </c>
      <c r="BY9" s="71">
        <f>BX9+BP9+BH9</f>
        <v>12</v>
      </c>
      <c r="CA9" s="439"/>
    </row>
    <row r="10" spans="1:79" ht="15" customHeight="1">
      <c r="A10" s="290" t="s">
        <v>79</v>
      </c>
      <c r="B10" s="51">
        <v>3</v>
      </c>
      <c r="C10" s="62" t="s">
        <v>61</v>
      </c>
      <c r="D10" s="85" t="s">
        <v>55</v>
      </c>
      <c r="E10" s="97">
        <v>6</v>
      </c>
      <c r="F10" s="5">
        <v>1</v>
      </c>
      <c r="G10" s="5"/>
      <c r="H10" s="5"/>
      <c r="I10" s="7">
        <f t="shared" si="0"/>
        <v>1</v>
      </c>
      <c r="J10" s="6">
        <v>14</v>
      </c>
      <c r="K10" s="6"/>
      <c r="L10" s="6"/>
      <c r="M10" s="8">
        <f t="shared" si="1"/>
        <v>14</v>
      </c>
      <c r="N10" s="6"/>
      <c r="O10" s="6"/>
      <c r="P10" s="5"/>
      <c r="Q10" s="5"/>
      <c r="R10" s="5">
        <v>1</v>
      </c>
      <c r="S10" s="6"/>
      <c r="T10" s="202">
        <f>$R$7*J10*16</f>
        <v>1344</v>
      </c>
      <c r="U10" s="7">
        <f t="shared" si="2"/>
        <v>6</v>
      </c>
      <c r="V10" s="6"/>
      <c r="W10" s="5"/>
      <c r="X10" s="5"/>
      <c r="Y10" s="5"/>
      <c r="Z10" s="5"/>
      <c r="AA10" s="6"/>
      <c r="AB10" s="202"/>
      <c r="AC10" s="7">
        <f t="shared" ref="AC10:AC13" si="11">V10*1+W10*2+X10*3+Y10*4+Z10*6+AA10*8</f>
        <v>0</v>
      </c>
      <c r="AD10" s="6"/>
      <c r="AE10" s="6"/>
      <c r="AF10" s="6"/>
      <c r="AG10" s="6"/>
      <c r="AH10" s="6"/>
      <c r="AI10" s="6"/>
      <c r="AJ10" s="219"/>
      <c r="AK10" s="273">
        <f t="shared" si="3"/>
        <v>0</v>
      </c>
      <c r="AL10" s="45">
        <f t="shared" si="4"/>
        <v>6</v>
      </c>
      <c r="AN10" s="92" t="s">
        <v>24</v>
      </c>
      <c r="AO10" s="51">
        <v>3</v>
      </c>
      <c r="AP10" s="62" t="s">
        <v>61</v>
      </c>
      <c r="AQ10" s="85" t="s">
        <v>55</v>
      </c>
      <c r="AR10" s="97">
        <v>6</v>
      </c>
      <c r="AS10" s="5">
        <v>1</v>
      </c>
      <c r="AT10" s="5"/>
      <c r="AU10" s="5"/>
      <c r="AV10" s="7">
        <f t="shared" si="5"/>
        <v>1</v>
      </c>
      <c r="AW10" s="6">
        <v>14</v>
      </c>
      <c r="AX10" s="6"/>
      <c r="AY10" s="6"/>
      <c r="AZ10" s="8">
        <f t="shared" si="6"/>
        <v>14</v>
      </c>
      <c r="BA10" s="6"/>
      <c r="BB10" s="6"/>
      <c r="BC10" s="5"/>
      <c r="BD10" s="5"/>
      <c r="BE10" s="5">
        <v>1</v>
      </c>
      <c r="BF10" s="6"/>
      <c r="BG10" s="202">
        <f>$BE$7*AW10*20</f>
        <v>1680</v>
      </c>
      <c r="BH10" s="7">
        <f t="shared" si="7"/>
        <v>6</v>
      </c>
      <c r="BI10" s="6"/>
      <c r="BJ10" s="5"/>
      <c r="BK10" s="5"/>
      <c r="BL10" s="5"/>
      <c r="BM10" s="5"/>
      <c r="BN10" s="6"/>
      <c r="BO10" s="202"/>
      <c r="BP10" s="7">
        <f t="shared" ref="BP10:BP13" si="12">BI10*1+BJ10*2+BK10*3+BL10*4+BM10*6+BN10*8</f>
        <v>0</v>
      </c>
      <c r="BQ10" s="6"/>
      <c r="BR10" s="6"/>
      <c r="BS10" s="6"/>
      <c r="BT10" s="6"/>
      <c r="BU10" s="6"/>
      <c r="BV10" s="6"/>
      <c r="BW10" s="219"/>
      <c r="BX10" s="7">
        <f t="shared" ref="BX10:BX13" si="13">BQ10*1+BR10*2+BS10*3+BT10*4+BU10*6+BV10*8</f>
        <v>0</v>
      </c>
      <c r="BY10" s="71">
        <f t="shared" ref="BY10:BY13" si="14">BX10+BP10+BH10</f>
        <v>6</v>
      </c>
      <c r="CA10" s="439"/>
    </row>
    <row r="11" spans="1:79" ht="15" customHeight="1">
      <c r="A11" s="290" t="s">
        <v>79</v>
      </c>
      <c r="B11" s="51"/>
      <c r="C11" s="62" t="s">
        <v>62</v>
      </c>
      <c r="D11" s="85" t="s">
        <v>56</v>
      </c>
      <c r="E11" s="97">
        <v>6</v>
      </c>
      <c r="F11" s="5"/>
      <c r="G11" s="5"/>
      <c r="H11" s="5">
        <v>1</v>
      </c>
      <c r="I11" s="7">
        <f t="shared" si="0"/>
        <v>1</v>
      </c>
      <c r="J11" s="6"/>
      <c r="K11" s="6"/>
      <c r="L11" s="6">
        <v>10</v>
      </c>
      <c r="M11" s="8">
        <f t="shared" si="1"/>
        <v>10</v>
      </c>
      <c r="N11" s="6"/>
      <c r="O11" s="6"/>
      <c r="P11" s="5"/>
      <c r="Q11" s="5"/>
      <c r="R11" s="5"/>
      <c r="S11" s="6"/>
      <c r="T11" s="202"/>
      <c r="U11" s="7">
        <f t="shared" si="2"/>
        <v>0</v>
      </c>
      <c r="V11" s="6"/>
      <c r="W11" s="5"/>
      <c r="X11" s="5"/>
      <c r="Y11" s="5"/>
      <c r="Z11" s="5"/>
      <c r="AA11" s="6"/>
      <c r="AB11" s="202"/>
      <c r="AC11" s="7">
        <f t="shared" si="11"/>
        <v>0</v>
      </c>
      <c r="AD11" s="6"/>
      <c r="AE11" s="6"/>
      <c r="AF11" s="6"/>
      <c r="AG11" s="6"/>
      <c r="AH11" s="6">
        <v>1</v>
      </c>
      <c r="AI11" s="6"/>
      <c r="AJ11" s="219">
        <f>$AH$7*L11*16</f>
        <v>960</v>
      </c>
      <c r="AK11" s="273">
        <f t="shared" si="3"/>
        <v>6</v>
      </c>
      <c r="AL11" s="45">
        <f t="shared" si="4"/>
        <v>6</v>
      </c>
      <c r="AN11" s="92" t="s">
        <v>24</v>
      </c>
      <c r="AO11" s="51">
        <v>1</v>
      </c>
      <c r="AP11" s="62" t="s">
        <v>62</v>
      </c>
      <c r="AQ11" s="85" t="s">
        <v>56</v>
      </c>
      <c r="AR11" s="97">
        <v>6</v>
      </c>
      <c r="AS11" s="5"/>
      <c r="AT11" s="5"/>
      <c r="AU11" s="5">
        <v>1</v>
      </c>
      <c r="AV11" s="7">
        <f t="shared" si="5"/>
        <v>1</v>
      </c>
      <c r="AW11" s="6"/>
      <c r="AX11" s="6"/>
      <c r="AY11" s="6">
        <v>10</v>
      </c>
      <c r="AZ11" s="8">
        <f t="shared" si="6"/>
        <v>10</v>
      </c>
      <c r="BA11" s="6"/>
      <c r="BB11" s="6"/>
      <c r="BC11" s="5"/>
      <c r="BD11" s="5"/>
      <c r="BE11" s="5"/>
      <c r="BF11" s="6"/>
      <c r="BG11" s="202"/>
      <c r="BH11" s="7">
        <f t="shared" si="7"/>
        <v>0</v>
      </c>
      <c r="BI11" s="6"/>
      <c r="BJ11" s="5"/>
      <c r="BK11" s="5"/>
      <c r="BL11" s="5"/>
      <c r="BM11" s="5"/>
      <c r="BN11" s="6"/>
      <c r="BO11" s="202"/>
      <c r="BP11" s="7">
        <f t="shared" si="12"/>
        <v>0</v>
      </c>
      <c r="BQ11" s="6"/>
      <c r="BR11" s="6"/>
      <c r="BS11" s="6"/>
      <c r="BT11" s="6"/>
      <c r="BU11" s="6">
        <v>1</v>
      </c>
      <c r="BV11" s="6"/>
      <c r="BW11" s="219">
        <f>$BU$7*AY11*20</f>
        <v>1200</v>
      </c>
      <c r="BX11" s="7">
        <f t="shared" si="13"/>
        <v>6</v>
      </c>
      <c r="BY11" s="71">
        <f t="shared" si="14"/>
        <v>6</v>
      </c>
      <c r="CA11" s="439"/>
    </row>
    <row r="12" spans="1:79" ht="15" customHeight="1">
      <c r="A12" s="290" t="s">
        <v>79</v>
      </c>
      <c r="B12" s="51">
        <v>2</v>
      </c>
      <c r="C12" s="312" t="s">
        <v>76</v>
      </c>
      <c r="D12" s="85" t="s">
        <v>57</v>
      </c>
      <c r="E12" s="100">
        <v>8</v>
      </c>
      <c r="F12" s="5">
        <v>1</v>
      </c>
      <c r="G12" s="5">
        <v>1</v>
      </c>
      <c r="H12" s="5"/>
      <c r="I12" s="7">
        <f t="shared" si="0"/>
        <v>2</v>
      </c>
      <c r="J12" s="271">
        <v>8</v>
      </c>
      <c r="K12" s="271">
        <v>5</v>
      </c>
      <c r="L12" s="6"/>
      <c r="M12" s="8">
        <f t="shared" si="1"/>
        <v>13</v>
      </c>
      <c r="N12" s="6"/>
      <c r="O12" s="6"/>
      <c r="P12" s="5"/>
      <c r="Q12" s="5">
        <v>1</v>
      </c>
      <c r="R12" s="5"/>
      <c r="S12" s="6"/>
      <c r="T12" s="202">
        <f t="shared" si="10"/>
        <v>512</v>
      </c>
      <c r="U12" s="7">
        <f t="shared" si="2"/>
        <v>4</v>
      </c>
      <c r="V12" s="6"/>
      <c r="W12" s="5"/>
      <c r="X12" s="5"/>
      <c r="Y12" s="5">
        <v>1</v>
      </c>
      <c r="Z12" s="5"/>
      <c r="AA12" s="6"/>
      <c r="AB12" s="202">
        <f t="shared" ref="AB12:AB13" si="15">$Y$7*K12*16</f>
        <v>320</v>
      </c>
      <c r="AC12" s="7">
        <f t="shared" si="11"/>
        <v>4</v>
      </c>
      <c r="AD12" s="5"/>
      <c r="AE12" s="5"/>
      <c r="AF12" s="5"/>
      <c r="AG12" s="5"/>
      <c r="AH12" s="5"/>
      <c r="AI12" s="5"/>
      <c r="AJ12" s="219"/>
      <c r="AK12" s="273">
        <f t="shared" si="3"/>
        <v>0</v>
      </c>
      <c r="AL12" s="45">
        <f t="shared" si="4"/>
        <v>8</v>
      </c>
      <c r="AN12" s="92" t="s">
        <v>24</v>
      </c>
      <c r="AO12" s="51">
        <v>2</v>
      </c>
      <c r="AP12" s="62" t="s">
        <v>63</v>
      </c>
      <c r="AQ12" s="85" t="s">
        <v>57</v>
      </c>
      <c r="AR12" s="100">
        <v>8</v>
      </c>
      <c r="AS12" s="5">
        <v>1</v>
      </c>
      <c r="AT12" s="5">
        <v>1</v>
      </c>
      <c r="AU12" s="5"/>
      <c r="AV12" s="7">
        <f t="shared" si="5"/>
        <v>2</v>
      </c>
      <c r="AW12" s="5">
        <v>8</v>
      </c>
      <c r="AX12" s="5">
        <v>5</v>
      </c>
      <c r="AY12" s="6"/>
      <c r="AZ12" s="8">
        <f t="shared" si="6"/>
        <v>13</v>
      </c>
      <c r="BA12" s="6"/>
      <c r="BB12" s="6"/>
      <c r="BC12" s="5"/>
      <c r="BD12" s="5">
        <v>1</v>
      </c>
      <c r="BE12" s="5"/>
      <c r="BF12" s="6"/>
      <c r="BG12" s="202">
        <f>$BD$7*AW12*20</f>
        <v>640</v>
      </c>
      <c r="BH12" s="7">
        <f t="shared" si="7"/>
        <v>4</v>
      </c>
      <c r="BI12" s="6"/>
      <c r="BJ12" s="5"/>
      <c r="BK12" s="5"/>
      <c r="BL12" s="5">
        <v>1</v>
      </c>
      <c r="BM12" s="5"/>
      <c r="BN12" s="6"/>
      <c r="BO12" s="202">
        <f>$Y$7*AX12*20</f>
        <v>400</v>
      </c>
      <c r="BP12" s="7">
        <f t="shared" si="12"/>
        <v>4</v>
      </c>
      <c r="BQ12" s="5"/>
      <c r="BR12" s="5"/>
      <c r="BS12" s="5"/>
      <c r="BT12" s="5"/>
      <c r="BU12" s="5"/>
      <c r="BV12" s="5"/>
      <c r="BW12" s="219"/>
      <c r="BX12" s="7">
        <f t="shared" si="13"/>
        <v>0</v>
      </c>
      <c r="BY12" s="71">
        <f t="shared" si="14"/>
        <v>8</v>
      </c>
      <c r="CA12" s="439"/>
    </row>
    <row r="13" spans="1:79" ht="15" customHeight="1">
      <c r="A13" s="290" t="s">
        <v>79</v>
      </c>
      <c r="B13" s="51">
        <v>1</v>
      </c>
      <c r="C13" s="171" t="s">
        <v>47</v>
      </c>
      <c r="D13" s="73" t="s">
        <v>19</v>
      </c>
      <c r="E13" s="100">
        <v>8</v>
      </c>
      <c r="F13" s="5">
        <v>2</v>
      </c>
      <c r="G13" s="5"/>
      <c r="H13" s="5"/>
      <c r="I13" s="7">
        <f t="shared" si="0"/>
        <v>2</v>
      </c>
      <c r="J13" s="5">
        <v>30</v>
      </c>
      <c r="K13" s="6"/>
      <c r="L13" s="6"/>
      <c r="M13" s="8">
        <f t="shared" si="1"/>
        <v>30</v>
      </c>
      <c r="N13" s="6"/>
      <c r="O13" s="5"/>
      <c r="P13" s="6"/>
      <c r="Q13" s="5">
        <v>2</v>
      </c>
      <c r="R13" s="5"/>
      <c r="S13" s="6"/>
      <c r="T13" s="202">
        <f t="shared" si="10"/>
        <v>1920</v>
      </c>
      <c r="U13" s="7">
        <f t="shared" si="2"/>
        <v>8</v>
      </c>
      <c r="V13" s="6"/>
      <c r="W13" s="6"/>
      <c r="X13" s="6"/>
      <c r="Y13" s="6"/>
      <c r="Z13" s="5"/>
      <c r="AA13" s="6"/>
      <c r="AB13" s="202">
        <f t="shared" si="15"/>
        <v>0</v>
      </c>
      <c r="AC13" s="7">
        <f t="shared" si="11"/>
        <v>0</v>
      </c>
      <c r="AD13" s="6"/>
      <c r="AE13" s="6"/>
      <c r="AF13" s="6"/>
      <c r="AG13" s="6"/>
      <c r="AH13" s="6"/>
      <c r="AI13" s="6"/>
      <c r="AJ13" s="219"/>
      <c r="AK13" s="273">
        <f t="shared" si="3"/>
        <v>0</v>
      </c>
      <c r="AL13" s="45">
        <f t="shared" si="4"/>
        <v>8</v>
      </c>
      <c r="AN13" s="92" t="s">
        <v>24</v>
      </c>
      <c r="AO13" s="51">
        <v>1</v>
      </c>
      <c r="AP13" s="171" t="s">
        <v>48</v>
      </c>
      <c r="AQ13" s="73" t="s">
        <v>19</v>
      </c>
      <c r="AR13" s="100">
        <v>8</v>
      </c>
      <c r="AS13" s="5">
        <v>2</v>
      </c>
      <c r="AT13" s="5"/>
      <c r="AU13" s="5"/>
      <c r="AV13" s="7">
        <f t="shared" si="5"/>
        <v>2</v>
      </c>
      <c r="AW13" s="5">
        <v>30</v>
      </c>
      <c r="AX13" s="6"/>
      <c r="AY13" s="6"/>
      <c r="AZ13" s="8">
        <f t="shared" si="6"/>
        <v>30</v>
      </c>
      <c r="BA13" s="6"/>
      <c r="BB13" s="5"/>
      <c r="BC13" s="6"/>
      <c r="BD13" s="5">
        <v>2</v>
      </c>
      <c r="BE13" s="5"/>
      <c r="BF13" s="6"/>
      <c r="BG13" s="202">
        <f t="shared" ref="BG13" si="16">$BD$7*AW13*20</f>
        <v>2400</v>
      </c>
      <c r="BH13" s="7">
        <f t="shared" si="7"/>
        <v>8</v>
      </c>
      <c r="BI13" s="6"/>
      <c r="BJ13" s="6"/>
      <c r="BK13" s="6"/>
      <c r="BL13" s="6"/>
      <c r="BM13" s="5"/>
      <c r="BN13" s="6"/>
      <c r="BO13" s="202"/>
      <c r="BP13" s="7">
        <f t="shared" si="12"/>
        <v>0</v>
      </c>
      <c r="BQ13" s="6"/>
      <c r="BR13" s="6"/>
      <c r="BS13" s="6"/>
      <c r="BT13" s="6"/>
      <c r="BU13" s="6"/>
      <c r="BV13" s="6"/>
      <c r="BW13" s="219"/>
      <c r="BX13" s="7">
        <f t="shared" si="13"/>
        <v>0</v>
      </c>
      <c r="BY13" s="71">
        <f t="shared" si="14"/>
        <v>8</v>
      </c>
      <c r="CA13" s="439"/>
    </row>
    <row r="14" spans="1:79">
      <c r="A14" s="290"/>
      <c r="B14" s="53"/>
      <c r="C14" s="24" t="s">
        <v>14</v>
      </c>
      <c r="D14" s="113" t="s">
        <v>51</v>
      </c>
      <c r="E14" s="64">
        <f t="shared" ref="E14:AL14" si="17">SUM(E8:E13)</f>
        <v>44</v>
      </c>
      <c r="F14" s="64">
        <f t="shared" si="17"/>
        <v>5</v>
      </c>
      <c r="G14" s="64">
        <f t="shared" si="17"/>
        <v>2</v>
      </c>
      <c r="H14" s="64">
        <f t="shared" si="17"/>
        <v>2</v>
      </c>
      <c r="I14" s="64">
        <f t="shared" si="17"/>
        <v>9</v>
      </c>
      <c r="J14" s="64">
        <f t="shared" si="17"/>
        <v>69</v>
      </c>
      <c r="K14" s="64">
        <f t="shared" si="17"/>
        <v>14</v>
      </c>
      <c r="L14" s="64">
        <f t="shared" si="17"/>
        <v>16</v>
      </c>
      <c r="M14" s="64">
        <f t="shared" si="17"/>
        <v>99</v>
      </c>
      <c r="N14" s="64">
        <f t="shared" si="17"/>
        <v>0</v>
      </c>
      <c r="O14" s="64">
        <f t="shared" si="17"/>
        <v>0</v>
      </c>
      <c r="P14" s="64">
        <f t="shared" si="17"/>
        <v>0</v>
      </c>
      <c r="Q14" s="64">
        <f t="shared" si="17"/>
        <v>4</v>
      </c>
      <c r="R14" s="64">
        <f t="shared" si="17"/>
        <v>1</v>
      </c>
      <c r="S14" s="64">
        <f t="shared" si="17"/>
        <v>0</v>
      </c>
      <c r="T14" s="217">
        <f t="shared" si="17"/>
        <v>4864</v>
      </c>
      <c r="U14" s="64">
        <f t="shared" si="17"/>
        <v>22</v>
      </c>
      <c r="V14" s="64">
        <f t="shared" si="17"/>
        <v>0</v>
      </c>
      <c r="W14" s="64">
        <f t="shared" si="17"/>
        <v>0</v>
      </c>
      <c r="X14" s="64">
        <f t="shared" si="17"/>
        <v>0</v>
      </c>
      <c r="Y14" s="64">
        <f t="shared" si="17"/>
        <v>1</v>
      </c>
      <c r="Z14" s="64">
        <f t="shared" si="17"/>
        <v>1</v>
      </c>
      <c r="AA14" s="64">
        <f t="shared" si="17"/>
        <v>0</v>
      </c>
      <c r="AB14" s="217">
        <f t="shared" si="17"/>
        <v>1184</v>
      </c>
      <c r="AC14" s="64">
        <f t="shared" si="17"/>
        <v>10</v>
      </c>
      <c r="AD14" s="64">
        <f t="shared" si="17"/>
        <v>0</v>
      </c>
      <c r="AE14" s="64">
        <f t="shared" si="17"/>
        <v>0</v>
      </c>
      <c r="AF14" s="64">
        <f t="shared" si="17"/>
        <v>0</v>
      </c>
      <c r="AG14" s="64">
        <f t="shared" si="17"/>
        <v>0</v>
      </c>
      <c r="AH14" s="64">
        <f t="shared" si="17"/>
        <v>2</v>
      </c>
      <c r="AI14" s="64">
        <f t="shared" si="17"/>
        <v>0</v>
      </c>
      <c r="AJ14" s="217">
        <f t="shared" si="17"/>
        <v>1536</v>
      </c>
      <c r="AK14" s="161">
        <f t="shared" si="17"/>
        <v>12</v>
      </c>
      <c r="AL14" s="64">
        <f t="shared" si="17"/>
        <v>44</v>
      </c>
      <c r="AM14" s="223">
        <f>AJ14+AB14+T14</f>
        <v>7584</v>
      </c>
      <c r="AN14" s="92"/>
      <c r="AO14" s="53"/>
      <c r="AP14" s="24" t="s">
        <v>14</v>
      </c>
      <c r="AQ14" s="113" t="s">
        <v>51</v>
      </c>
      <c r="AR14" s="64">
        <f t="shared" ref="AR14:BY14" si="18">SUM(AR8:AR13)</f>
        <v>44</v>
      </c>
      <c r="AS14" s="64">
        <f t="shared" si="18"/>
        <v>5</v>
      </c>
      <c r="AT14" s="64">
        <f t="shared" si="18"/>
        <v>2</v>
      </c>
      <c r="AU14" s="64">
        <f t="shared" si="18"/>
        <v>2</v>
      </c>
      <c r="AV14" s="64">
        <f t="shared" si="18"/>
        <v>9</v>
      </c>
      <c r="AW14" s="64">
        <f t="shared" si="18"/>
        <v>69</v>
      </c>
      <c r="AX14" s="64">
        <f t="shared" si="18"/>
        <v>14</v>
      </c>
      <c r="AY14" s="64">
        <f t="shared" si="18"/>
        <v>16</v>
      </c>
      <c r="AZ14" s="64">
        <f t="shared" si="18"/>
        <v>99</v>
      </c>
      <c r="BA14" s="64">
        <f t="shared" si="18"/>
        <v>0</v>
      </c>
      <c r="BB14" s="64">
        <f t="shared" si="18"/>
        <v>0</v>
      </c>
      <c r="BC14" s="64">
        <f t="shared" si="18"/>
        <v>0</v>
      </c>
      <c r="BD14" s="64">
        <f t="shared" si="18"/>
        <v>4</v>
      </c>
      <c r="BE14" s="64">
        <f t="shared" si="18"/>
        <v>1</v>
      </c>
      <c r="BF14" s="64">
        <f t="shared" si="18"/>
        <v>0</v>
      </c>
      <c r="BG14" s="217">
        <f t="shared" si="18"/>
        <v>6080</v>
      </c>
      <c r="BH14" s="64">
        <f t="shared" si="18"/>
        <v>22</v>
      </c>
      <c r="BI14" s="64">
        <f t="shared" si="18"/>
        <v>0</v>
      </c>
      <c r="BJ14" s="64">
        <f t="shared" si="18"/>
        <v>0</v>
      </c>
      <c r="BK14" s="64">
        <f t="shared" si="18"/>
        <v>0</v>
      </c>
      <c r="BL14" s="64">
        <f t="shared" si="18"/>
        <v>1</v>
      </c>
      <c r="BM14" s="64">
        <f t="shared" si="18"/>
        <v>1</v>
      </c>
      <c r="BN14" s="64">
        <f t="shared" si="18"/>
        <v>0</v>
      </c>
      <c r="BO14" s="217">
        <f t="shared" si="18"/>
        <v>1480</v>
      </c>
      <c r="BP14" s="64">
        <f t="shared" si="18"/>
        <v>10</v>
      </c>
      <c r="BQ14" s="64">
        <f t="shared" si="18"/>
        <v>0</v>
      </c>
      <c r="BR14" s="64">
        <f t="shared" si="18"/>
        <v>0</v>
      </c>
      <c r="BS14" s="64">
        <f t="shared" si="18"/>
        <v>0</v>
      </c>
      <c r="BT14" s="64">
        <f t="shared" si="18"/>
        <v>0</v>
      </c>
      <c r="BU14" s="64">
        <f t="shared" si="18"/>
        <v>2</v>
      </c>
      <c r="BV14" s="64">
        <f t="shared" si="18"/>
        <v>0</v>
      </c>
      <c r="BW14" s="217">
        <f t="shared" si="18"/>
        <v>1920</v>
      </c>
      <c r="BX14" s="64">
        <f t="shared" si="18"/>
        <v>12</v>
      </c>
      <c r="BY14" s="64">
        <f t="shared" si="18"/>
        <v>44</v>
      </c>
      <c r="BZ14" s="223">
        <f>BW14+BO14+BG14</f>
        <v>9480</v>
      </c>
      <c r="CA14" s="440">
        <f>AM14+BZ14</f>
        <v>17064</v>
      </c>
    </row>
    <row r="15" spans="1:79" s="188" customFormat="1">
      <c r="A15" s="291"/>
      <c r="B15" s="186"/>
      <c r="C15" s="103" t="s">
        <v>30</v>
      </c>
      <c r="D15" s="113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196"/>
      <c r="AC15" s="69"/>
      <c r="AD15" s="69"/>
      <c r="AE15" s="69"/>
      <c r="AF15" s="69"/>
      <c r="AG15" s="69"/>
      <c r="AH15" s="69"/>
      <c r="AI15" s="69"/>
      <c r="AJ15" s="196"/>
      <c r="AK15" s="187"/>
      <c r="AL15" s="69"/>
      <c r="AN15" s="93"/>
      <c r="AO15" s="186"/>
      <c r="AP15" s="103" t="s">
        <v>30</v>
      </c>
      <c r="AQ15" s="113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196"/>
      <c r="BP15" s="69"/>
      <c r="BQ15" s="69"/>
      <c r="BR15" s="69"/>
      <c r="BS15" s="69"/>
      <c r="BT15" s="69"/>
      <c r="BU15" s="69"/>
      <c r="BV15" s="69"/>
      <c r="BW15" s="196"/>
      <c r="BX15" s="69"/>
      <c r="BY15" s="187"/>
      <c r="CA15" s="440"/>
    </row>
    <row r="16" spans="1:79" s="188" customFormat="1">
      <c r="A16" s="291"/>
      <c r="B16" s="186"/>
      <c r="C16" s="113"/>
      <c r="D16" s="113" t="s">
        <v>50</v>
      </c>
      <c r="E16" s="69"/>
      <c r="F16" s="69"/>
      <c r="G16" s="69"/>
      <c r="H16" s="69"/>
      <c r="I16" s="69"/>
      <c r="J16" s="69">
        <v>75</v>
      </c>
      <c r="K16" s="69">
        <v>24</v>
      </c>
      <c r="L16" s="69">
        <v>20</v>
      </c>
      <c r="M16" s="69">
        <v>119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187"/>
      <c r="AL16" s="69"/>
      <c r="AN16" s="93"/>
      <c r="AO16" s="186"/>
      <c r="AP16" s="113"/>
      <c r="AQ16" s="113" t="s">
        <v>50</v>
      </c>
      <c r="AR16" s="69"/>
      <c r="AS16" s="69"/>
      <c r="AT16" s="69"/>
      <c r="AU16" s="69"/>
      <c r="AV16" s="69"/>
      <c r="AW16" s="69">
        <v>75</v>
      </c>
      <c r="AX16" s="69">
        <v>24</v>
      </c>
      <c r="AY16" s="69">
        <v>20</v>
      </c>
      <c r="AZ16" s="69">
        <f>AW16+AX16+AY16</f>
        <v>119</v>
      </c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187"/>
      <c r="CA16" s="440"/>
    </row>
    <row r="17" spans="1:79" s="188" customFormat="1">
      <c r="A17" s="291"/>
      <c r="B17" s="186"/>
      <c r="C17" s="238"/>
      <c r="D17" s="228" t="s">
        <v>49</v>
      </c>
      <c r="E17" s="69"/>
      <c r="F17" s="74"/>
      <c r="G17" s="74"/>
      <c r="H17" s="74"/>
      <c r="I17" s="74"/>
      <c r="J17" s="35">
        <f>J16-J14</f>
        <v>6</v>
      </c>
      <c r="K17" s="35">
        <f>K16-K14</f>
        <v>10</v>
      </c>
      <c r="L17" s="35">
        <f>L16-L14</f>
        <v>4</v>
      </c>
      <c r="M17" s="35">
        <f>M16-M14</f>
        <v>20</v>
      </c>
      <c r="N17" s="74"/>
      <c r="O17" s="74"/>
      <c r="P17" s="74"/>
      <c r="Q17" s="74"/>
      <c r="R17" s="74"/>
      <c r="S17" s="74"/>
      <c r="T17" s="74"/>
      <c r="U17" s="192"/>
      <c r="V17" s="74"/>
      <c r="W17" s="74"/>
      <c r="X17" s="74"/>
      <c r="Y17" s="74"/>
      <c r="Z17" s="74"/>
      <c r="AA17" s="74"/>
      <c r="AB17" s="74"/>
      <c r="AC17" s="192"/>
      <c r="AD17" s="74"/>
      <c r="AE17" s="74"/>
      <c r="AF17" s="74"/>
      <c r="AG17" s="74"/>
      <c r="AH17" s="74"/>
      <c r="AI17" s="74"/>
      <c r="AJ17" s="74"/>
      <c r="AK17" s="274"/>
      <c r="AL17" s="59">
        <f>AK17+AC17+U17</f>
        <v>0</v>
      </c>
      <c r="AN17" s="93"/>
      <c r="AO17" s="186"/>
      <c r="AP17" s="260"/>
      <c r="AQ17" s="228" t="s">
        <v>49</v>
      </c>
      <c r="AR17" s="69"/>
      <c r="AS17" s="74"/>
      <c r="AT17" s="74"/>
      <c r="AU17" s="74"/>
      <c r="AV17" s="74"/>
      <c r="AW17" s="35">
        <f>AW16-AW14</f>
        <v>6</v>
      </c>
      <c r="AX17" s="35">
        <f>AX16-AX14</f>
        <v>10</v>
      </c>
      <c r="AY17" s="35">
        <f>AY16-AY14</f>
        <v>4</v>
      </c>
      <c r="AZ17" s="35">
        <f>AZ16-AZ14</f>
        <v>20</v>
      </c>
      <c r="BA17" s="74"/>
      <c r="BB17" s="74"/>
      <c r="BC17" s="74"/>
      <c r="BD17" s="74"/>
      <c r="BE17" s="74"/>
      <c r="BF17" s="74"/>
      <c r="BG17" s="74"/>
      <c r="BH17" s="192"/>
      <c r="BI17" s="74"/>
      <c r="BJ17" s="74"/>
      <c r="BK17" s="74"/>
      <c r="BL17" s="74"/>
      <c r="BM17" s="74"/>
      <c r="BN17" s="74"/>
      <c r="BO17" s="74"/>
      <c r="BP17" s="192"/>
      <c r="BQ17" s="74"/>
      <c r="BR17" s="74"/>
      <c r="BS17" s="74"/>
      <c r="BT17" s="74"/>
      <c r="BU17" s="74"/>
      <c r="BV17" s="74"/>
      <c r="BW17" s="74"/>
      <c r="BX17" s="192"/>
      <c r="BY17" s="193">
        <f>BX17+BP17+BH17</f>
        <v>0</v>
      </c>
      <c r="CA17" s="440"/>
    </row>
    <row r="18" spans="1:79">
      <c r="A18" s="290"/>
      <c r="B18" s="54"/>
      <c r="C18" s="54"/>
      <c r="D18" s="54"/>
      <c r="E18" s="165"/>
      <c r="F18" s="54"/>
      <c r="G18" s="54"/>
      <c r="H18" s="54"/>
      <c r="I18" s="54"/>
      <c r="J18" s="38"/>
      <c r="K18" s="38"/>
      <c r="L18" s="38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123"/>
      <c r="AN18" s="92"/>
      <c r="AO18" s="54"/>
      <c r="AP18" s="54"/>
      <c r="AQ18" s="54"/>
      <c r="AR18" s="165"/>
      <c r="AS18" s="54"/>
      <c r="AT18" s="54"/>
      <c r="AU18" s="54"/>
      <c r="AV18" s="54"/>
      <c r="AW18" s="38"/>
      <c r="AX18" s="38"/>
      <c r="AY18" s="38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46"/>
      <c r="CA18" s="440"/>
    </row>
    <row r="19" spans="1:79" ht="31.5">
      <c r="A19" s="290"/>
      <c r="B19" s="449" t="s">
        <v>32</v>
      </c>
      <c r="C19" s="451" t="s">
        <v>1</v>
      </c>
      <c r="D19" s="26" t="s">
        <v>15</v>
      </c>
      <c r="E19" s="63"/>
      <c r="F19" s="442" t="s">
        <v>2</v>
      </c>
      <c r="G19" s="443"/>
      <c r="H19" s="443"/>
      <c r="I19" s="452" t="s">
        <v>3</v>
      </c>
      <c r="J19" s="442" t="s">
        <v>4</v>
      </c>
      <c r="K19" s="443"/>
      <c r="L19" s="443"/>
      <c r="M19" s="452" t="s">
        <v>5</v>
      </c>
      <c r="N19" s="442" t="s">
        <v>6</v>
      </c>
      <c r="O19" s="443"/>
      <c r="P19" s="443"/>
      <c r="Q19" s="443"/>
      <c r="R19" s="443"/>
      <c r="S19" s="443"/>
      <c r="T19" s="443"/>
      <c r="U19" s="443"/>
      <c r="V19" s="442" t="s">
        <v>6</v>
      </c>
      <c r="W19" s="443"/>
      <c r="X19" s="443"/>
      <c r="Y19" s="443"/>
      <c r="Z19" s="443"/>
      <c r="AA19" s="443"/>
      <c r="AB19" s="443"/>
      <c r="AC19" s="443"/>
      <c r="AD19" s="496" t="s">
        <v>7</v>
      </c>
      <c r="AE19" s="497"/>
      <c r="AF19" s="497"/>
      <c r="AG19" s="497"/>
      <c r="AH19" s="497"/>
      <c r="AI19" s="497"/>
      <c r="AJ19" s="497"/>
      <c r="AK19" s="497"/>
      <c r="AL19" s="445" t="s">
        <v>8</v>
      </c>
      <c r="AN19" s="92"/>
      <c r="AO19" s="449" t="s">
        <v>32</v>
      </c>
      <c r="AP19" s="451" t="s">
        <v>1</v>
      </c>
      <c r="AQ19" s="26" t="s">
        <v>15</v>
      </c>
      <c r="AR19" s="63"/>
      <c r="AS19" s="442" t="s">
        <v>2</v>
      </c>
      <c r="AT19" s="443"/>
      <c r="AU19" s="443"/>
      <c r="AV19" s="452" t="s">
        <v>3</v>
      </c>
      <c r="AW19" s="442" t="s">
        <v>4</v>
      </c>
      <c r="AX19" s="443"/>
      <c r="AY19" s="443"/>
      <c r="AZ19" s="452" t="s">
        <v>5</v>
      </c>
      <c r="BA19" s="442" t="s">
        <v>6</v>
      </c>
      <c r="BB19" s="443"/>
      <c r="BC19" s="443"/>
      <c r="BD19" s="443"/>
      <c r="BE19" s="443"/>
      <c r="BF19" s="443"/>
      <c r="BG19" s="443"/>
      <c r="BH19" s="443"/>
      <c r="BI19" s="442" t="s">
        <v>6</v>
      </c>
      <c r="BJ19" s="443"/>
      <c r="BK19" s="443"/>
      <c r="BL19" s="443"/>
      <c r="BM19" s="443"/>
      <c r="BN19" s="443"/>
      <c r="BO19" s="443"/>
      <c r="BP19" s="443"/>
      <c r="BQ19" s="442" t="s">
        <v>7</v>
      </c>
      <c r="BR19" s="443"/>
      <c r="BS19" s="443"/>
      <c r="BT19" s="443"/>
      <c r="BU19" s="443"/>
      <c r="BV19" s="443"/>
      <c r="BW19" s="443"/>
      <c r="BX19" s="443"/>
      <c r="BY19" s="445" t="s">
        <v>8</v>
      </c>
      <c r="CA19" s="440"/>
    </row>
    <row r="20" spans="1:79" ht="78.75">
      <c r="A20" s="290"/>
      <c r="B20" s="450"/>
      <c r="C20" s="443"/>
      <c r="D20" s="93"/>
      <c r="E20" s="94" t="s">
        <v>23</v>
      </c>
      <c r="F20" s="234" t="s">
        <v>9</v>
      </c>
      <c r="G20" s="234" t="s">
        <v>10</v>
      </c>
      <c r="H20" s="234" t="s">
        <v>11</v>
      </c>
      <c r="I20" s="443"/>
      <c r="J20" s="234" t="s">
        <v>9</v>
      </c>
      <c r="K20" s="234" t="s">
        <v>10</v>
      </c>
      <c r="L20" s="234" t="s">
        <v>11</v>
      </c>
      <c r="M20" s="443"/>
      <c r="N20" s="14">
        <v>1</v>
      </c>
      <c r="O20" s="14">
        <v>2</v>
      </c>
      <c r="P20" s="14">
        <v>3</v>
      </c>
      <c r="Q20" s="14">
        <v>4</v>
      </c>
      <c r="R20" s="14">
        <v>6</v>
      </c>
      <c r="S20" s="14">
        <v>8</v>
      </c>
      <c r="T20" s="199"/>
      <c r="U20" s="235" t="s">
        <v>12</v>
      </c>
      <c r="V20" s="14">
        <v>1</v>
      </c>
      <c r="W20" s="14">
        <v>2</v>
      </c>
      <c r="X20" s="14">
        <v>3</v>
      </c>
      <c r="Y20" s="14">
        <v>4</v>
      </c>
      <c r="Z20" s="14">
        <v>6</v>
      </c>
      <c r="AA20" s="14">
        <v>8</v>
      </c>
      <c r="AB20" s="199"/>
      <c r="AC20" s="235" t="s">
        <v>12</v>
      </c>
      <c r="AD20" s="14">
        <v>1</v>
      </c>
      <c r="AE20" s="14">
        <v>2</v>
      </c>
      <c r="AF20" s="14">
        <v>3</v>
      </c>
      <c r="AG20" s="14">
        <v>4</v>
      </c>
      <c r="AH20" s="14">
        <v>6</v>
      </c>
      <c r="AI20" s="14">
        <v>8</v>
      </c>
      <c r="AJ20" s="199"/>
      <c r="AK20" s="275" t="s">
        <v>13</v>
      </c>
      <c r="AL20" s="446"/>
      <c r="AN20" s="92"/>
      <c r="AO20" s="450"/>
      <c r="AP20" s="443"/>
      <c r="AQ20" s="244"/>
      <c r="AR20" s="94" t="s">
        <v>23</v>
      </c>
      <c r="AS20" s="247" t="s">
        <v>9</v>
      </c>
      <c r="AT20" s="247" t="s">
        <v>10</v>
      </c>
      <c r="AU20" s="247" t="s">
        <v>11</v>
      </c>
      <c r="AV20" s="443"/>
      <c r="AW20" s="253" t="s">
        <v>9</v>
      </c>
      <c r="AX20" s="253" t="s">
        <v>10</v>
      </c>
      <c r="AY20" s="253" t="s">
        <v>11</v>
      </c>
      <c r="AZ20" s="443"/>
      <c r="BA20" s="14">
        <v>1</v>
      </c>
      <c r="BB20" s="14">
        <v>2</v>
      </c>
      <c r="BC20" s="14">
        <v>3</v>
      </c>
      <c r="BD20" s="14">
        <v>4</v>
      </c>
      <c r="BE20" s="14">
        <v>6</v>
      </c>
      <c r="BF20" s="14">
        <v>8</v>
      </c>
      <c r="BG20" s="199" t="s">
        <v>46</v>
      </c>
      <c r="BH20" s="235" t="s">
        <v>12</v>
      </c>
      <c r="BI20" s="14">
        <v>1</v>
      </c>
      <c r="BJ20" s="14">
        <v>2</v>
      </c>
      <c r="BK20" s="14">
        <v>3</v>
      </c>
      <c r="BL20" s="14">
        <v>4</v>
      </c>
      <c r="BM20" s="14">
        <v>6</v>
      </c>
      <c r="BN20" s="14">
        <v>8</v>
      </c>
      <c r="BO20" s="199" t="s">
        <v>46</v>
      </c>
      <c r="BP20" s="235" t="s">
        <v>12</v>
      </c>
      <c r="BQ20" s="14">
        <v>1</v>
      </c>
      <c r="BR20" s="14">
        <v>2</v>
      </c>
      <c r="BS20" s="14">
        <v>3</v>
      </c>
      <c r="BT20" s="14">
        <v>4</v>
      </c>
      <c r="BU20" s="14">
        <v>6</v>
      </c>
      <c r="BV20" s="14">
        <v>8</v>
      </c>
      <c r="BW20" s="199" t="s">
        <v>46</v>
      </c>
      <c r="BX20" s="235" t="s">
        <v>13</v>
      </c>
      <c r="BY20" s="446"/>
      <c r="CA20" s="440"/>
    </row>
    <row r="21" spans="1:79">
      <c r="A21" s="290" t="s">
        <v>25</v>
      </c>
      <c r="B21" s="68">
        <v>2</v>
      </c>
      <c r="C21" s="62" t="s">
        <v>59</v>
      </c>
      <c r="D21" s="85" t="s">
        <v>53</v>
      </c>
      <c r="E21" s="100">
        <v>22</v>
      </c>
      <c r="F21" s="5">
        <v>2</v>
      </c>
      <c r="G21" s="12">
        <v>1</v>
      </c>
      <c r="H21" s="6"/>
      <c r="I21" s="7">
        <f>F21+G21+H21</f>
        <v>3</v>
      </c>
      <c r="J21" s="256">
        <v>44</v>
      </c>
      <c r="K21" s="6">
        <v>10</v>
      </c>
      <c r="L21" s="6"/>
      <c r="M21" s="8">
        <f>J21+K21+L21</f>
        <v>54</v>
      </c>
      <c r="N21" s="12"/>
      <c r="O21" s="12"/>
      <c r="P21" s="12"/>
      <c r="Q21" s="13">
        <v>1</v>
      </c>
      <c r="R21" s="13">
        <v>2</v>
      </c>
      <c r="S21" s="12"/>
      <c r="T21" s="256">
        <f>($R$20*28*16)+($Q$20*16*16)</f>
        <v>3712</v>
      </c>
      <c r="U21" s="7">
        <f t="shared" ref="U21:U22" si="19">N21*1+O21*2+P21*3+Q21*4+R21*6+S21*8</f>
        <v>16</v>
      </c>
      <c r="V21" s="12"/>
      <c r="W21" s="12"/>
      <c r="X21" s="12"/>
      <c r="Y21" s="13"/>
      <c r="Z21" s="12">
        <v>1</v>
      </c>
      <c r="AA21" s="12"/>
      <c r="AB21" s="199">
        <f>$Z$20*K21*16</f>
        <v>960</v>
      </c>
      <c r="AC21" s="7">
        <f t="shared" ref="AC21" si="20">V21*1+W21*2+X21*3+Y21*4+Z21*6+AA21*8</f>
        <v>6</v>
      </c>
      <c r="AD21" s="12"/>
      <c r="AE21" s="12"/>
      <c r="AF21" s="12"/>
      <c r="AG21" s="12"/>
      <c r="AH21" s="12"/>
      <c r="AI21" s="12"/>
      <c r="AJ21" s="216"/>
      <c r="AK21" s="276">
        <f>AD21*1+AE21*2+AF21*3+AG21*4+AH21*6+AI21*8</f>
        <v>0</v>
      </c>
      <c r="AL21" s="45">
        <f>AK21+AC21+U21</f>
        <v>22</v>
      </c>
      <c r="AN21" s="92" t="s">
        <v>25</v>
      </c>
      <c r="AO21" s="68">
        <v>2</v>
      </c>
      <c r="AP21" s="62" t="s">
        <v>59</v>
      </c>
      <c r="AQ21" s="85" t="s">
        <v>53</v>
      </c>
      <c r="AR21" s="100">
        <v>22</v>
      </c>
      <c r="AS21" s="5">
        <v>3</v>
      </c>
      <c r="AT21" s="12">
        <v>1</v>
      </c>
      <c r="AU21" s="6"/>
      <c r="AV21" s="7">
        <f>AS21+AT21+AU21</f>
        <v>4</v>
      </c>
      <c r="AW21" s="5">
        <v>44</v>
      </c>
      <c r="AX21" s="6">
        <v>10</v>
      </c>
      <c r="AY21" s="6"/>
      <c r="AZ21" s="8">
        <f>AW21+AX21+AY21</f>
        <v>54</v>
      </c>
      <c r="BA21" s="12"/>
      <c r="BB21" s="12"/>
      <c r="BC21" s="12"/>
      <c r="BD21" s="13">
        <v>1</v>
      </c>
      <c r="BE21" s="13">
        <v>2</v>
      </c>
      <c r="BF21" s="12"/>
      <c r="BG21" s="240">
        <f>($BD$20*28*20)+($BE$20*16*20)</f>
        <v>4160</v>
      </c>
      <c r="BH21" s="7">
        <f t="shared" ref="BH21:BH22" si="21">BA21*1+BB21*2+BC21*3+BD21*4+BE21*6+BF21*8</f>
        <v>16</v>
      </c>
      <c r="BI21" s="12"/>
      <c r="BJ21" s="12"/>
      <c r="BK21" s="12"/>
      <c r="BL21" s="13"/>
      <c r="BM21" s="12">
        <v>1</v>
      </c>
      <c r="BN21" s="12"/>
      <c r="BO21" s="199">
        <f>$Z$20*AX21*20</f>
        <v>1200</v>
      </c>
      <c r="BP21" s="7">
        <f t="shared" ref="BP21" si="22">BI21*1+BJ21*2+BK21*3+BL21*4+BM21*6+BN21*8</f>
        <v>6</v>
      </c>
      <c r="BQ21" s="12"/>
      <c r="BR21" s="12"/>
      <c r="BS21" s="12"/>
      <c r="BT21" s="12"/>
      <c r="BU21" s="12"/>
      <c r="BV21" s="12"/>
      <c r="BW21" s="216"/>
      <c r="BX21" s="18">
        <f>BQ21*1+BR21*2+BS21*3+BT21*4+BU21*6+BV21*8</f>
        <v>0</v>
      </c>
      <c r="BY21" s="45">
        <f t="shared" ref="BY21:BY22" si="23">BX21+BP21+BH21</f>
        <v>22</v>
      </c>
      <c r="CA21" s="440"/>
    </row>
    <row r="22" spans="1:79">
      <c r="A22" s="290" t="s">
        <v>25</v>
      </c>
      <c r="B22" s="51">
        <v>1</v>
      </c>
      <c r="C22" s="62" t="s">
        <v>60</v>
      </c>
      <c r="D22" s="85" t="s">
        <v>54</v>
      </c>
      <c r="E22" s="102">
        <v>8</v>
      </c>
      <c r="F22" s="5">
        <v>2</v>
      </c>
      <c r="G22" s="5"/>
      <c r="H22" s="5"/>
      <c r="I22" s="7">
        <f t="shared" ref="I22" si="24">F22+G22+H22</f>
        <v>2</v>
      </c>
      <c r="J22" s="6">
        <v>21</v>
      </c>
      <c r="K22" s="6"/>
      <c r="L22" s="6"/>
      <c r="M22" s="8">
        <f>J22+K22+L22</f>
        <v>21</v>
      </c>
      <c r="N22" s="6"/>
      <c r="O22" s="6"/>
      <c r="P22" s="6"/>
      <c r="Q22" s="5">
        <v>2</v>
      </c>
      <c r="R22" s="5"/>
      <c r="S22" s="6"/>
      <c r="T22" s="199">
        <f t="shared" ref="T22:T23" si="25">$Q$20*J22*16</f>
        <v>1344</v>
      </c>
      <c r="U22" s="7">
        <f t="shared" si="19"/>
        <v>8</v>
      </c>
      <c r="V22" s="6"/>
      <c r="W22" s="6"/>
      <c r="X22" s="6"/>
      <c r="Y22" s="5"/>
      <c r="Z22" s="5"/>
      <c r="AA22" s="6"/>
      <c r="AB22" s="199"/>
      <c r="AC22" s="7">
        <f>V22*1+W22*2+X22*3+Y22*4+Z22*6+AA22*8</f>
        <v>0</v>
      </c>
      <c r="AD22" s="6"/>
      <c r="AE22" s="6"/>
      <c r="AF22" s="6"/>
      <c r="AG22" s="6"/>
      <c r="AH22" s="6"/>
      <c r="AI22" s="6"/>
      <c r="AJ22" s="219"/>
      <c r="AK22" s="276">
        <f>AD22*1+AE22*2+AF22*3+AG22*4+AH22*6+AI22*8</f>
        <v>0</v>
      </c>
      <c r="AL22" s="45">
        <f>AK22+AC22+U22</f>
        <v>8</v>
      </c>
      <c r="AN22" s="92" t="s">
        <v>25</v>
      </c>
      <c r="AO22" s="51">
        <v>1</v>
      </c>
      <c r="AP22" s="62" t="s">
        <v>60</v>
      </c>
      <c r="AQ22" s="85" t="s">
        <v>54</v>
      </c>
      <c r="AR22" s="102">
        <v>8</v>
      </c>
      <c r="AS22" s="5">
        <v>2</v>
      </c>
      <c r="AT22" s="5"/>
      <c r="AU22" s="5"/>
      <c r="AV22" s="7">
        <f t="shared" ref="AV22" si="26">AS22+AT22+AU22</f>
        <v>2</v>
      </c>
      <c r="AW22" s="6">
        <v>21</v>
      </c>
      <c r="AX22" s="6"/>
      <c r="AY22" s="6"/>
      <c r="AZ22" s="8">
        <f>AW22+AX22+AY22</f>
        <v>21</v>
      </c>
      <c r="BA22" s="6"/>
      <c r="BB22" s="6"/>
      <c r="BC22" s="6"/>
      <c r="BD22" s="5">
        <v>2</v>
      </c>
      <c r="BE22" s="5"/>
      <c r="BF22" s="6"/>
      <c r="BG22" s="199">
        <f>$BD$20*AW22*20</f>
        <v>1680</v>
      </c>
      <c r="BH22" s="7">
        <f t="shared" si="21"/>
        <v>8</v>
      </c>
      <c r="BI22" s="6"/>
      <c r="BJ22" s="6"/>
      <c r="BK22" s="6"/>
      <c r="BL22" s="5"/>
      <c r="BM22" s="5"/>
      <c r="BN22" s="6"/>
      <c r="BO22" s="199"/>
      <c r="BP22" s="7">
        <f>BI22*1+BJ22*2+BK22*3+BL22*4+BM22*6+BN22*8</f>
        <v>0</v>
      </c>
      <c r="BQ22" s="6"/>
      <c r="BR22" s="6"/>
      <c r="BS22" s="6"/>
      <c r="BT22" s="6"/>
      <c r="BU22" s="6"/>
      <c r="BV22" s="6"/>
      <c r="BW22" s="219"/>
      <c r="BX22" s="18">
        <f>BQ22*1+BR22*2+BS22*3+BT22*4+BU22*6+BV22*8</f>
        <v>0</v>
      </c>
      <c r="BY22" s="45">
        <f t="shared" si="23"/>
        <v>8</v>
      </c>
      <c r="CA22" s="440"/>
    </row>
    <row r="23" spans="1:79">
      <c r="A23" s="290" t="s">
        <v>25</v>
      </c>
      <c r="B23" s="51">
        <v>2</v>
      </c>
      <c r="C23" s="62" t="s">
        <v>61</v>
      </c>
      <c r="D23" s="85" t="s">
        <v>55</v>
      </c>
      <c r="E23" s="100">
        <v>4</v>
      </c>
      <c r="F23" s="5">
        <v>1</v>
      </c>
      <c r="G23" s="5"/>
      <c r="H23" s="5"/>
      <c r="I23" s="7">
        <f>F23+G23+H23</f>
        <v>1</v>
      </c>
      <c r="J23" s="6">
        <v>15</v>
      </c>
      <c r="K23" s="6"/>
      <c r="L23" s="6"/>
      <c r="M23" s="8">
        <f>J23+K23+L23</f>
        <v>15</v>
      </c>
      <c r="N23" s="6"/>
      <c r="O23" s="6"/>
      <c r="P23" s="6"/>
      <c r="Q23" s="101">
        <v>1</v>
      </c>
      <c r="R23" s="6"/>
      <c r="S23" s="6"/>
      <c r="T23" s="199">
        <f t="shared" si="25"/>
        <v>960</v>
      </c>
      <c r="U23" s="7">
        <f>N23*1+O23*2+P23*3+Q23*4+R23*6+S23*8</f>
        <v>4</v>
      </c>
      <c r="V23" s="6"/>
      <c r="W23" s="6"/>
      <c r="X23" s="6"/>
      <c r="Y23" s="5"/>
      <c r="Z23" s="5"/>
      <c r="AA23" s="6"/>
      <c r="AB23" s="199"/>
      <c r="AC23" s="7">
        <f>V23*1+W23*2+X23*3+Y23*4+Z23*6+AA23*8</f>
        <v>0</v>
      </c>
      <c r="AD23" s="6"/>
      <c r="AE23" s="6"/>
      <c r="AF23" s="6"/>
      <c r="AG23" s="6"/>
      <c r="AH23" s="6"/>
      <c r="AI23" s="6"/>
      <c r="AJ23" s="219"/>
      <c r="AK23" s="276">
        <f>AD23*1+AE23*2+AF23*3+AG23*4+AH23*6+AI23*8</f>
        <v>0</v>
      </c>
      <c r="AL23" s="45">
        <f>AK23+AC23+U23</f>
        <v>4</v>
      </c>
      <c r="AN23" s="92" t="s">
        <v>25</v>
      </c>
      <c r="AO23" s="51">
        <v>2</v>
      </c>
      <c r="AP23" s="62" t="s">
        <v>61</v>
      </c>
      <c r="AQ23" s="73" t="s">
        <v>19</v>
      </c>
      <c r="AR23" s="100">
        <v>4</v>
      </c>
      <c r="AS23" s="5">
        <v>1</v>
      </c>
      <c r="AT23" s="5"/>
      <c r="AU23" s="5"/>
      <c r="AV23" s="7">
        <f>AS23+AT23+AU23</f>
        <v>1</v>
      </c>
      <c r="AW23" s="6">
        <v>13</v>
      </c>
      <c r="AX23" s="6"/>
      <c r="AY23" s="6"/>
      <c r="AZ23" s="8">
        <f>AW23+AX23+AY23</f>
        <v>13</v>
      </c>
      <c r="BA23" s="6"/>
      <c r="BB23" s="6"/>
      <c r="BC23" s="6"/>
      <c r="BD23" s="101">
        <v>1</v>
      </c>
      <c r="BE23" s="6"/>
      <c r="BF23" s="6"/>
      <c r="BG23" s="199">
        <f>$BD$20*AW23*20</f>
        <v>1040</v>
      </c>
      <c r="BH23" s="7">
        <f>BA23*1+BB23*2+BC23*3+BD23*4+BE23*6+BF23*8</f>
        <v>4</v>
      </c>
      <c r="BI23" s="6"/>
      <c r="BJ23" s="6"/>
      <c r="BK23" s="6"/>
      <c r="BL23" s="5"/>
      <c r="BM23" s="5"/>
      <c r="BN23" s="6"/>
      <c r="BO23" s="199"/>
      <c r="BP23" s="7">
        <f>BI23*1+BJ23*2+BK23*3+BL23*4+BM23*6+BN23*8</f>
        <v>0</v>
      </c>
      <c r="BQ23" s="6"/>
      <c r="BR23" s="6"/>
      <c r="BS23" s="6"/>
      <c r="BT23" s="6"/>
      <c r="BU23" s="6"/>
      <c r="BV23" s="6"/>
      <c r="BW23" s="219"/>
      <c r="BX23" s="18">
        <f>BQ23*1+BR23*2+BS23*3+BT23*4+BU23*6+BV23*8</f>
        <v>0</v>
      </c>
      <c r="BY23" s="45">
        <f>BX23+BP23+BH23</f>
        <v>4</v>
      </c>
      <c r="CA23" s="440"/>
    </row>
    <row r="24" spans="1:79">
      <c r="A24" s="290"/>
      <c r="B24" s="53"/>
      <c r="C24" s="23" t="s">
        <v>14</v>
      </c>
      <c r="D24" s="113" t="s">
        <v>51</v>
      </c>
      <c r="E24" s="64">
        <f t="shared" ref="E24:AL24" si="27">SUM(E21:E23)</f>
        <v>34</v>
      </c>
      <c r="F24" s="64">
        <f t="shared" si="27"/>
        <v>5</v>
      </c>
      <c r="G24" s="64">
        <f t="shared" si="27"/>
        <v>1</v>
      </c>
      <c r="H24" s="64">
        <f t="shared" si="27"/>
        <v>0</v>
      </c>
      <c r="I24" s="64">
        <f t="shared" si="27"/>
        <v>6</v>
      </c>
      <c r="J24" s="64">
        <f t="shared" si="27"/>
        <v>80</v>
      </c>
      <c r="K24" s="64">
        <f t="shared" si="27"/>
        <v>10</v>
      </c>
      <c r="L24" s="64">
        <f t="shared" si="27"/>
        <v>0</v>
      </c>
      <c r="M24" s="64">
        <f t="shared" si="27"/>
        <v>90</v>
      </c>
      <c r="N24" s="64">
        <f t="shared" si="27"/>
        <v>0</v>
      </c>
      <c r="O24" s="64">
        <f t="shared" si="27"/>
        <v>0</v>
      </c>
      <c r="P24" s="64">
        <f t="shared" si="27"/>
        <v>0</v>
      </c>
      <c r="Q24" s="64">
        <f t="shared" si="27"/>
        <v>4</v>
      </c>
      <c r="R24" s="64">
        <f t="shared" si="27"/>
        <v>2</v>
      </c>
      <c r="S24" s="64">
        <f t="shared" si="27"/>
        <v>0</v>
      </c>
      <c r="T24" s="217">
        <f t="shared" si="27"/>
        <v>6016</v>
      </c>
      <c r="U24" s="64">
        <f t="shared" si="27"/>
        <v>28</v>
      </c>
      <c r="V24" s="64">
        <f t="shared" si="27"/>
        <v>0</v>
      </c>
      <c r="W24" s="64">
        <f t="shared" si="27"/>
        <v>0</v>
      </c>
      <c r="X24" s="64">
        <f t="shared" si="27"/>
        <v>0</v>
      </c>
      <c r="Y24" s="64">
        <f t="shared" si="27"/>
        <v>0</v>
      </c>
      <c r="Z24" s="64">
        <f t="shared" si="27"/>
        <v>1</v>
      </c>
      <c r="AA24" s="64">
        <f t="shared" si="27"/>
        <v>0</v>
      </c>
      <c r="AB24" s="217">
        <f t="shared" si="27"/>
        <v>960</v>
      </c>
      <c r="AC24" s="64">
        <f t="shared" si="27"/>
        <v>6</v>
      </c>
      <c r="AD24" s="64">
        <f t="shared" si="27"/>
        <v>0</v>
      </c>
      <c r="AE24" s="64">
        <f t="shared" si="27"/>
        <v>0</v>
      </c>
      <c r="AF24" s="64">
        <f t="shared" si="27"/>
        <v>0</v>
      </c>
      <c r="AG24" s="64">
        <f t="shared" si="27"/>
        <v>0</v>
      </c>
      <c r="AH24" s="64">
        <f t="shared" si="27"/>
        <v>0</v>
      </c>
      <c r="AI24" s="64">
        <f t="shared" si="27"/>
        <v>0</v>
      </c>
      <c r="AJ24" s="217">
        <f t="shared" si="27"/>
        <v>0</v>
      </c>
      <c r="AK24" s="161">
        <f t="shared" si="27"/>
        <v>0</v>
      </c>
      <c r="AL24" s="64">
        <f t="shared" si="27"/>
        <v>34</v>
      </c>
      <c r="AM24" s="223">
        <f>AJ24+AB24+T24</f>
        <v>6976</v>
      </c>
      <c r="AN24" s="92"/>
      <c r="AO24" s="53"/>
      <c r="AP24" s="23" t="s">
        <v>14</v>
      </c>
      <c r="AQ24" s="113" t="s">
        <v>51</v>
      </c>
      <c r="AR24" s="64">
        <f t="shared" ref="AR24:BY24" si="28">SUM(AR21:AR23)</f>
        <v>34</v>
      </c>
      <c r="AS24" s="64">
        <f t="shared" si="28"/>
        <v>6</v>
      </c>
      <c r="AT24" s="64">
        <f t="shared" si="28"/>
        <v>1</v>
      </c>
      <c r="AU24" s="64">
        <f t="shared" si="28"/>
        <v>0</v>
      </c>
      <c r="AV24" s="64">
        <f t="shared" si="28"/>
        <v>7</v>
      </c>
      <c r="AW24" s="64">
        <f t="shared" si="28"/>
        <v>78</v>
      </c>
      <c r="AX24" s="64">
        <f t="shared" si="28"/>
        <v>10</v>
      </c>
      <c r="AY24" s="64">
        <f t="shared" si="28"/>
        <v>0</v>
      </c>
      <c r="AZ24" s="64">
        <f t="shared" si="28"/>
        <v>88</v>
      </c>
      <c r="BA24" s="64">
        <f t="shared" si="28"/>
        <v>0</v>
      </c>
      <c r="BB24" s="64">
        <f t="shared" si="28"/>
        <v>0</v>
      </c>
      <c r="BC24" s="64">
        <f t="shared" si="28"/>
        <v>0</v>
      </c>
      <c r="BD24" s="64">
        <f t="shared" si="28"/>
        <v>4</v>
      </c>
      <c r="BE24" s="64">
        <f t="shared" si="28"/>
        <v>2</v>
      </c>
      <c r="BF24" s="64">
        <f t="shared" si="28"/>
        <v>0</v>
      </c>
      <c r="BG24" s="217">
        <f t="shared" si="28"/>
        <v>6880</v>
      </c>
      <c r="BH24" s="64">
        <f t="shared" si="28"/>
        <v>28</v>
      </c>
      <c r="BI24" s="64">
        <f t="shared" si="28"/>
        <v>0</v>
      </c>
      <c r="BJ24" s="64">
        <f t="shared" si="28"/>
        <v>0</v>
      </c>
      <c r="BK24" s="64">
        <f t="shared" si="28"/>
        <v>0</v>
      </c>
      <c r="BL24" s="64">
        <f t="shared" si="28"/>
        <v>0</v>
      </c>
      <c r="BM24" s="64">
        <f t="shared" si="28"/>
        <v>1</v>
      </c>
      <c r="BN24" s="64">
        <f t="shared" si="28"/>
        <v>0</v>
      </c>
      <c r="BO24" s="217">
        <f t="shared" si="28"/>
        <v>1200</v>
      </c>
      <c r="BP24" s="64">
        <f t="shared" si="28"/>
        <v>6</v>
      </c>
      <c r="BQ24" s="64">
        <f t="shared" si="28"/>
        <v>0</v>
      </c>
      <c r="BR24" s="64">
        <f t="shared" si="28"/>
        <v>0</v>
      </c>
      <c r="BS24" s="64">
        <f t="shared" si="28"/>
        <v>0</v>
      </c>
      <c r="BT24" s="64">
        <f t="shared" si="28"/>
        <v>0</v>
      </c>
      <c r="BU24" s="64">
        <f t="shared" si="28"/>
        <v>0</v>
      </c>
      <c r="BV24" s="64">
        <f t="shared" si="28"/>
        <v>0</v>
      </c>
      <c r="BW24" s="217">
        <f t="shared" si="28"/>
        <v>0</v>
      </c>
      <c r="BX24" s="64">
        <f t="shared" si="28"/>
        <v>0</v>
      </c>
      <c r="BY24" s="64">
        <f t="shared" si="28"/>
        <v>34</v>
      </c>
      <c r="BZ24" s="223">
        <f>BW24+BO24+BG24</f>
        <v>8080</v>
      </c>
      <c r="CA24" s="440">
        <f t="shared" ref="CA24:CA73" si="29">AM24+BZ24</f>
        <v>15056</v>
      </c>
    </row>
    <row r="25" spans="1:79" s="188" customFormat="1">
      <c r="A25" s="291"/>
      <c r="B25" s="186"/>
      <c r="C25" s="189"/>
      <c r="D25" s="113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277"/>
      <c r="AL25" s="196"/>
      <c r="AN25" s="93"/>
      <c r="AO25" s="186"/>
      <c r="AP25" s="189"/>
      <c r="AQ25" s="113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CA25" s="440"/>
    </row>
    <row r="26" spans="1:79" s="188" customFormat="1">
      <c r="A26" s="291"/>
      <c r="B26" s="186"/>
      <c r="C26" s="189"/>
      <c r="D26" s="113" t="s">
        <v>50</v>
      </c>
      <c r="E26" s="69"/>
      <c r="F26" s="69"/>
      <c r="G26" s="69"/>
      <c r="H26" s="69"/>
      <c r="I26" s="69"/>
      <c r="J26" s="69">
        <v>60</v>
      </c>
      <c r="K26" s="69">
        <v>10</v>
      </c>
      <c r="L26" s="69">
        <v>0</v>
      </c>
      <c r="M26" s="69">
        <v>70</v>
      </c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187"/>
      <c r="AL26" s="69"/>
      <c r="AN26" s="93"/>
      <c r="AO26" s="186"/>
      <c r="AP26" s="189"/>
      <c r="AQ26" s="113" t="s">
        <v>50</v>
      </c>
      <c r="AR26" s="69"/>
      <c r="AS26" s="69"/>
      <c r="AT26" s="69"/>
      <c r="AU26" s="69"/>
      <c r="AV26" s="69"/>
      <c r="AW26" s="69">
        <v>90</v>
      </c>
      <c r="AX26" s="69">
        <v>12</v>
      </c>
      <c r="AY26" s="69">
        <v>0</v>
      </c>
      <c r="AZ26" s="69">
        <f>AW26+AX26+AY26</f>
        <v>102</v>
      </c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CA26" s="440"/>
    </row>
    <row r="27" spans="1:79" s="188" customFormat="1">
      <c r="A27" s="291"/>
      <c r="B27" s="186"/>
      <c r="C27" s="238" t="s">
        <v>30</v>
      </c>
      <c r="D27" s="228" t="s">
        <v>49</v>
      </c>
      <c r="E27" s="69"/>
      <c r="F27" s="74"/>
      <c r="G27" s="74"/>
      <c r="H27" s="74"/>
      <c r="I27" s="74"/>
      <c r="J27" s="35">
        <f>J26-J24</f>
        <v>-20</v>
      </c>
      <c r="K27" s="35">
        <f>K26-K24</f>
        <v>0</v>
      </c>
      <c r="L27" s="35">
        <f>L26-L24</f>
        <v>0</v>
      </c>
      <c r="M27" s="35">
        <f>M26-M24</f>
        <v>-20</v>
      </c>
      <c r="N27" s="74"/>
      <c r="O27" s="74"/>
      <c r="P27" s="74"/>
      <c r="Q27" s="74"/>
      <c r="R27" s="74"/>
      <c r="S27" s="74"/>
      <c r="T27" s="74"/>
      <c r="U27" s="35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278"/>
      <c r="AL27" s="190"/>
      <c r="AN27" s="93"/>
      <c r="AO27" s="186"/>
      <c r="AP27" s="260" t="s">
        <v>30</v>
      </c>
      <c r="AQ27" s="228" t="s">
        <v>49</v>
      </c>
      <c r="AR27" s="69"/>
      <c r="AS27" s="74"/>
      <c r="AT27" s="74"/>
      <c r="AU27" s="74"/>
      <c r="AV27" s="74"/>
      <c r="AW27" s="35">
        <f>AW26-AW24</f>
        <v>12</v>
      </c>
      <c r="AX27" s="35">
        <f>AX26-AX24</f>
        <v>2</v>
      </c>
      <c r="AY27" s="35">
        <f>AY26-AY24</f>
        <v>0</v>
      </c>
      <c r="AZ27" s="35">
        <f>AZ26-AZ24</f>
        <v>14</v>
      </c>
      <c r="BA27" s="74"/>
      <c r="BB27" s="74"/>
      <c r="BC27" s="74"/>
      <c r="BD27" s="74"/>
      <c r="BE27" s="74"/>
      <c r="BF27" s="74"/>
      <c r="BG27" s="74"/>
      <c r="BH27" s="35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190"/>
      <c r="CA27" s="440"/>
    </row>
    <row r="28" spans="1:79">
      <c r="A28" s="290"/>
      <c r="B28" s="79"/>
      <c r="C28" s="79"/>
      <c r="D28" s="79"/>
      <c r="E28" s="166"/>
      <c r="F28" s="79"/>
      <c r="G28" s="79"/>
      <c r="H28" s="79"/>
      <c r="I28" s="79"/>
      <c r="J28" s="39"/>
      <c r="K28" s="39"/>
      <c r="L28" s="39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124"/>
      <c r="AN28" s="92"/>
      <c r="AO28" s="79"/>
      <c r="AP28" s="79"/>
      <c r="AQ28" s="79"/>
      <c r="AR28" s="166"/>
      <c r="AS28" s="79"/>
      <c r="AT28" s="79"/>
      <c r="AU28" s="79"/>
      <c r="AV28" s="79"/>
      <c r="AW28" s="39"/>
      <c r="AX28" s="39"/>
      <c r="AY28" s="39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48"/>
      <c r="CA28" s="440"/>
    </row>
    <row r="29" spans="1:79" ht="31.5">
      <c r="A29" s="290"/>
      <c r="B29" s="449" t="s">
        <v>32</v>
      </c>
      <c r="C29" s="451" t="s">
        <v>1</v>
      </c>
      <c r="D29" s="26" t="s">
        <v>15</v>
      </c>
      <c r="E29" s="63"/>
      <c r="F29" s="442" t="s">
        <v>2</v>
      </c>
      <c r="G29" s="443"/>
      <c r="H29" s="443"/>
      <c r="I29" s="452" t="s">
        <v>3</v>
      </c>
      <c r="J29" s="442" t="s">
        <v>4</v>
      </c>
      <c r="K29" s="443"/>
      <c r="L29" s="443"/>
      <c r="M29" s="452" t="s">
        <v>5</v>
      </c>
      <c r="N29" s="442" t="s">
        <v>6</v>
      </c>
      <c r="O29" s="443"/>
      <c r="P29" s="443"/>
      <c r="Q29" s="443"/>
      <c r="R29" s="443"/>
      <c r="S29" s="443"/>
      <c r="T29" s="443"/>
      <c r="U29" s="443"/>
      <c r="V29" s="442" t="s">
        <v>6</v>
      </c>
      <c r="W29" s="443"/>
      <c r="X29" s="443"/>
      <c r="Y29" s="443"/>
      <c r="Z29" s="443"/>
      <c r="AA29" s="443"/>
      <c r="AB29" s="443"/>
      <c r="AC29" s="443"/>
      <c r="AD29" s="496" t="s">
        <v>7</v>
      </c>
      <c r="AE29" s="497"/>
      <c r="AF29" s="497"/>
      <c r="AG29" s="497"/>
      <c r="AH29" s="497"/>
      <c r="AI29" s="497"/>
      <c r="AJ29" s="497"/>
      <c r="AK29" s="497"/>
      <c r="AL29" s="445" t="s">
        <v>8</v>
      </c>
      <c r="AN29" s="92"/>
      <c r="AO29" s="449" t="s">
        <v>32</v>
      </c>
      <c r="AP29" s="451" t="s">
        <v>1</v>
      </c>
      <c r="AQ29" s="26" t="s">
        <v>15</v>
      </c>
      <c r="AR29" s="63"/>
      <c r="AS29" s="442" t="s">
        <v>2</v>
      </c>
      <c r="AT29" s="443"/>
      <c r="AU29" s="443"/>
      <c r="AV29" s="452" t="s">
        <v>3</v>
      </c>
      <c r="AW29" s="442" t="s">
        <v>4</v>
      </c>
      <c r="AX29" s="443"/>
      <c r="AY29" s="443"/>
      <c r="AZ29" s="452" t="s">
        <v>5</v>
      </c>
      <c r="BA29" s="442" t="s">
        <v>6</v>
      </c>
      <c r="BB29" s="443"/>
      <c r="BC29" s="443"/>
      <c r="BD29" s="443"/>
      <c r="BE29" s="443"/>
      <c r="BF29" s="443"/>
      <c r="BG29" s="443"/>
      <c r="BH29" s="443"/>
      <c r="BI29" s="442" t="s">
        <v>6</v>
      </c>
      <c r="BJ29" s="443"/>
      <c r="BK29" s="443"/>
      <c r="BL29" s="443"/>
      <c r="BM29" s="443"/>
      <c r="BN29" s="443"/>
      <c r="BO29" s="443"/>
      <c r="BP29" s="443"/>
      <c r="BQ29" s="442" t="s">
        <v>7</v>
      </c>
      <c r="BR29" s="443"/>
      <c r="BS29" s="443"/>
      <c r="BT29" s="443"/>
      <c r="BU29" s="443"/>
      <c r="BV29" s="443"/>
      <c r="BW29" s="443"/>
      <c r="BX29" s="443"/>
      <c r="BY29" s="445" t="s">
        <v>8</v>
      </c>
      <c r="CA29" s="440"/>
    </row>
    <row r="30" spans="1:79" ht="78.75">
      <c r="A30" s="290"/>
      <c r="B30" s="450"/>
      <c r="C30" s="443"/>
      <c r="D30" s="93"/>
      <c r="E30" s="94" t="s">
        <v>23</v>
      </c>
      <c r="F30" s="234" t="s">
        <v>9</v>
      </c>
      <c r="G30" s="234" t="s">
        <v>10</v>
      </c>
      <c r="H30" s="234" t="s">
        <v>11</v>
      </c>
      <c r="I30" s="443"/>
      <c r="J30" s="234" t="s">
        <v>9</v>
      </c>
      <c r="K30" s="234" t="s">
        <v>10</v>
      </c>
      <c r="L30" s="234" t="s">
        <v>11</v>
      </c>
      <c r="M30" s="443"/>
      <c r="N30" s="14">
        <v>1</v>
      </c>
      <c r="O30" s="14">
        <v>2</v>
      </c>
      <c r="P30" s="14">
        <v>3</v>
      </c>
      <c r="Q30" s="14">
        <v>4</v>
      </c>
      <c r="R30" s="14">
        <v>6</v>
      </c>
      <c r="S30" s="14">
        <v>8</v>
      </c>
      <c r="T30" s="199"/>
      <c r="U30" s="235" t="s">
        <v>12</v>
      </c>
      <c r="V30" s="14">
        <v>1</v>
      </c>
      <c r="W30" s="14">
        <v>2</v>
      </c>
      <c r="X30" s="14">
        <v>3</v>
      </c>
      <c r="Y30" s="14">
        <v>4</v>
      </c>
      <c r="Z30" s="14">
        <v>6</v>
      </c>
      <c r="AA30" s="14">
        <v>8</v>
      </c>
      <c r="AB30" s="199"/>
      <c r="AC30" s="235" t="s">
        <v>12</v>
      </c>
      <c r="AD30" s="14">
        <v>1</v>
      </c>
      <c r="AE30" s="14">
        <v>2</v>
      </c>
      <c r="AF30" s="14">
        <v>3</v>
      </c>
      <c r="AG30" s="14">
        <v>4</v>
      </c>
      <c r="AH30" s="14">
        <v>6</v>
      </c>
      <c r="AI30" s="14">
        <v>8</v>
      </c>
      <c r="AJ30" s="199"/>
      <c r="AK30" s="275" t="s">
        <v>13</v>
      </c>
      <c r="AL30" s="446"/>
      <c r="AN30" s="92"/>
      <c r="AO30" s="450"/>
      <c r="AP30" s="443"/>
      <c r="AQ30" s="244"/>
      <c r="AR30" s="94" t="s">
        <v>23</v>
      </c>
      <c r="AS30" s="247" t="s">
        <v>9</v>
      </c>
      <c r="AT30" s="247" t="s">
        <v>10</v>
      </c>
      <c r="AU30" s="247" t="s">
        <v>11</v>
      </c>
      <c r="AV30" s="443"/>
      <c r="AW30" s="253" t="s">
        <v>9</v>
      </c>
      <c r="AX30" s="253" t="s">
        <v>10</v>
      </c>
      <c r="AY30" s="253" t="s">
        <v>11</v>
      </c>
      <c r="AZ30" s="443"/>
      <c r="BA30" s="14">
        <v>1</v>
      </c>
      <c r="BB30" s="14">
        <v>2</v>
      </c>
      <c r="BC30" s="14">
        <v>3</v>
      </c>
      <c r="BD30" s="14">
        <v>4</v>
      </c>
      <c r="BE30" s="14">
        <v>6</v>
      </c>
      <c r="BF30" s="14">
        <v>8</v>
      </c>
      <c r="BG30" s="199" t="s">
        <v>46</v>
      </c>
      <c r="BH30" s="235" t="s">
        <v>12</v>
      </c>
      <c r="BI30" s="14">
        <v>1</v>
      </c>
      <c r="BJ30" s="14">
        <v>2</v>
      </c>
      <c r="BK30" s="14">
        <v>3</v>
      </c>
      <c r="BL30" s="14">
        <v>4</v>
      </c>
      <c r="BM30" s="14">
        <v>6</v>
      </c>
      <c r="BN30" s="14">
        <v>8</v>
      </c>
      <c r="BO30" s="199" t="s">
        <v>46</v>
      </c>
      <c r="BP30" s="235" t="s">
        <v>12</v>
      </c>
      <c r="BQ30" s="14">
        <v>1</v>
      </c>
      <c r="BR30" s="14">
        <v>2</v>
      </c>
      <c r="BS30" s="14">
        <v>3</v>
      </c>
      <c r="BT30" s="14">
        <v>4</v>
      </c>
      <c r="BU30" s="14">
        <v>6</v>
      </c>
      <c r="BV30" s="14">
        <v>8</v>
      </c>
      <c r="BW30" s="199" t="s">
        <v>46</v>
      </c>
      <c r="BX30" s="235" t="s">
        <v>13</v>
      </c>
      <c r="BY30" s="446"/>
      <c r="CA30" s="440"/>
    </row>
    <row r="31" spans="1:79">
      <c r="A31" s="290" t="s">
        <v>28</v>
      </c>
      <c r="B31" s="51">
        <v>1</v>
      </c>
      <c r="C31" s="62" t="s">
        <v>59</v>
      </c>
      <c r="D31" s="85" t="s">
        <v>53</v>
      </c>
      <c r="E31" s="102">
        <v>8</v>
      </c>
      <c r="F31" s="101">
        <v>2</v>
      </c>
      <c r="G31" s="5"/>
      <c r="H31" s="5"/>
      <c r="I31" s="7">
        <f>F31+G31+H31</f>
        <v>2</v>
      </c>
      <c r="J31" s="6">
        <v>35</v>
      </c>
      <c r="K31" s="6"/>
      <c r="L31" s="6"/>
      <c r="M31" s="8">
        <f>J31+K31+L31</f>
        <v>35</v>
      </c>
      <c r="N31" s="6"/>
      <c r="O31" s="6"/>
      <c r="P31" s="6"/>
      <c r="Q31" s="101">
        <v>2</v>
      </c>
      <c r="R31" s="6"/>
      <c r="S31" s="6"/>
      <c r="T31" s="202">
        <f>$Q$30*J31*16</f>
        <v>2240</v>
      </c>
      <c r="U31" s="7">
        <f t="shared" ref="U31:U33" si="30">N31*1+O31*2+P31*3+Q31*4+R31*6+S31*8</f>
        <v>8</v>
      </c>
      <c r="V31" s="6"/>
      <c r="W31" s="6"/>
      <c r="X31" s="6"/>
      <c r="Y31" s="5"/>
      <c r="Z31" s="5"/>
      <c r="AA31" s="6"/>
      <c r="AB31" s="202"/>
      <c r="AC31" s="7">
        <f t="shared" ref="AC31:AC33" si="31">V31*1+W31*2+X31*3+Y31*4+Z31*6+AA31*8</f>
        <v>0</v>
      </c>
      <c r="AD31" s="6"/>
      <c r="AE31" s="6"/>
      <c r="AF31" s="6"/>
      <c r="AG31" s="6"/>
      <c r="AH31" s="6"/>
      <c r="AI31" s="6"/>
      <c r="AJ31" s="219"/>
      <c r="AK31" s="276">
        <f>AD31*1+AE31*2+AF31*3+AG31*4+AH31*6+AI31*8</f>
        <v>0</v>
      </c>
      <c r="AL31" s="45">
        <f>AK31+AC31+U31</f>
        <v>8</v>
      </c>
      <c r="AN31" s="92" t="s">
        <v>28</v>
      </c>
      <c r="AO31" s="51">
        <v>1</v>
      </c>
      <c r="AP31" s="62" t="s">
        <v>59</v>
      </c>
      <c r="AQ31" s="85" t="s">
        <v>53</v>
      </c>
      <c r="AR31" s="102">
        <v>8</v>
      </c>
      <c r="AS31" s="101">
        <v>2</v>
      </c>
      <c r="AT31" s="5"/>
      <c r="AU31" s="5"/>
      <c r="AV31" s="7">
        <f>AS31+AT31+AU31</f>
        <v>2</v>
      </c>
      <c r="AW31" s="6">
        <v>35</v>
      </c>
      <c r="AX31" s="6"/>
      <c r="AY31" s="6"/>
      <c r="AZ31" s="8">
        <f>AW31+AX31+AY31</f>
        <v>35</v>
      </c>
      <c r="BA31" s="6"/>
      <c r="BB31" s="6"/>
      <c r="BC31" s="6"/>
      <c r="BD31" s="101">
        <v>2</v>
      </c>
      <c r="BE31" s="6"/>
      <c r="BF31" s="6"/>
      <c r="BG31" s="202">
        <f>$BD$30*AW31*20</f>
        <v>2800</v>
      </c>
      <c r="BH31" s="7">
        <f t="shared" ref="BH31:BH33" si="32">BA31*1+BB31*2+BC31*3+BD31*4+BE31*6+BF31*8</f>
        <v>8</v>
      </c>
      <c r="BI31" s="6"/>
      <c r="BJ31" s="6"/>
      <c r="BK31" s="6"/>
      <c r="BL31" s="5"/>
      <c r="BM31" s="5"/>
      <c r="BN31" s="6"/>
      <c r="BO31" s="202"/>
      <c r="BP31" s="7">
        <f t="shared" ref="BP31:BP33" si="33">BI31*1+BJ31*2+BK31*3+BL31*4+BM31*6+BN31*8</f>
        <v>0</v>
      </c>
      <c r="BQ31" s="6"/>
      <c r="BR31" s="6"/>
      <c r="BS31" s="6"/>
      <c r="BT31" s="6"/>
      <c r="BU31" s="6"/>
      <c r="BV31" s="6"/>
      <c r="BW31" s="219"/>
      <c r="BX31" s="18">
        <f>BQ31*1+BR31*2+BS31*3+BT31*4+BU31*6+BV31*8</f>
        <v>0</v>
      </c>
      <c r="BY31" s="45">
        <f t="shared" ref="BY31:BY33" si="34">BX31+BP31+BH31</f>
        <v>8</v>
      </c>
      <c r="CA31" s="440"/>
    </row>
    <row r="32" spans="1:79">
      <c r="A32" s="290" t="s">
        <v>28</v>
      </c>
      <c r="B32" s="51"/>
      <c r="C32" s="62" t="s">
        <v>60</v>
      </c>
      <c r="D32" s="85" t="s">
        <v>54</v>
      </c>
      <c r="E32" s="102">
        <v>8</v>
      </c>
      <c r="F32" s="101">
        <v>2</v>
      </c>
      <c r="G32" s="5"/>
      <c r="H32" s="5"/>
      <c r="I32" s="7">
        <f t="shared" ref="I32:I33" si="35">F32+G32+H32</f>
        <v>2</v>
      </c>
      <c r="J32" s="6">
        <v>11</v>
      </c>
      <c r="K32" s="6"/>
      <c r="L32" s="6"/>
      <c r="M32" s="8">
        <f t="shared" ref="M32:M33" si="36">J32+K32+L32</f>
        <v>11</v>
      </c>
      <c r="N32" s="6"/>
      <c r="O32" s="6"/>
      <c r="P32" s="6"/>
      <c r="Q32" s="101">
        <v>2</v>
      </c>
      <c r="R32" s="6"/>
      <c r="S32" s="6"/>
      <c r="T32" s="202">
        <f>$Q$30*J32*16</f>
        <v>704</v>
      </c>
      <c r="U32" s="7">
        <f t="shared" si="30"/>
        <v>8</v>
      </c>
      <c r="V32" s="6"/>
      <c r="W32" s="6"/>
      <c r="X32" s="6"/>
      <c r="Y32" s="5"/>
      <c r="Z32" s="5"/>
      <c r="AA32" s="6"/>
      <c r="AB32" s="202"/>
      <c r="AC32" s="7">
        <f t="shared" si="31"/>
        <v>0</v>
      </c>
      <c r="AD32" s="6"/>
      <c r="AE32" s="6"/>
      <c r="AF32" s="6"/>
      <c r="AG32" s="6"/>
      <c r="AH32" s="6"/>
      <c r="AI32" s="6"/>
      <c r="AJ32" s="219"/>
      <c r="AK32" s="276">
        <f t="shared" ref="AK32:AK33" si="37">AD32*1+AE32*2+AF32*3+AG32*4+AH32*6+AI32*8</f>
        <v>0</v>
      </c>
      <c r="AL32" s="45">
        <f>AK32+AC32+U32</f>
        <v>8</v>
      </c>
      <c r="AN32" s="92" t="s">
        <v>28</v>
      </c>
      <c r="AO32" s="51"/>
      <c r="AP32" s="62" t="s">
        <v>60</v>
      </c>
      <c r="AQ32" s="85" t="s">
        <v>54</v>
      </c>
      <c r="AR32" s="102">
        <v>8</v>
      </c>
      <c r="AS32" s="101">
        <v>2</v>
      </c>
      <c r="AT32" s="5"/>
      <c r="AU32" s="5"/>
      <c r="AV32" s="7">
        <f t="shared" ref="AV32:AV34" si="38">AS32+AT32+AU32</f>
        <v>2</v>
      </c>
      <c r="AW32" s="6">
        <v>11</v>
      </c>
      <c r="AX32" s="6"/>
      <c r="AY32" s="6"/>
      <c r="AZ32" s="8">
        <f t="shared" ref="AZ32:AZ34" si="39">AW32+AX32+AY32</f>
        <v>11</v>
      </c>
      <c r="BA32" s="6"/>
      <c r="BB32" s="6"/>
      <c r="BC32" s="6"/>
      <c r="BD32" s="101">
        <v>2</v>
      </c>
      <c r="BE32" s="6"/>
      <c r="BF32" s="6"/>
      <c r="BG32" s="202">
        <f>$BD$30*AW32*20</f>
        <v>880</v>
      </c>
      <c r="BH32" s="7">
        <f t="shared" si="32"/>
        <v>8</v>
      </c>
      <c r="BI32" s="6"/>
      <c r="BJ32" s="6"/>
      <c r="BK32" s="6"/>
      <c r="BL32" s="5"/>
      <c r="BM32" s="5"/>
      <c r="BN32" s="6"/>
      <c r="BO32" s="202"/>
      <c r="BP32" s="7">
        <f t="shared" si="33"/>
        <v>0</v>
      </c>
      <c r="BQ32" s="6"/>
      <c r="BR32" s="6"/>
      <c r="BS32" s="6"/>
      <c r="BT32" s="6"/>
      <c r="BU32" s="6"/>
      <c r="BV32" s="6"/>
      <c r="BW32" s="219"/>
      <c r="BX32" s="18">
        <f t="shared" ref="BX32:BX33" si="40">BQ32*1+BR32*2+BS32*3+BT32*4+BU32*6+BV32*8</f>
        <v>0</v>
      </c>
      <c r="BY32" s="45">
        <f t="shared" si="34"/>
        <v>8</v>
      </c>
      <c r="CA32" s="440"/>
    </row>
    <row r="33" spans="1:79">
      <c r="A33" s="290" t="s">
        <v>28</v>
      </c>
      <c r="B33" s="52">
        <v>3</v>
      </c>
      <c r="C33" s="62" t="s">
        <v>61</v>
      </c>
      <c r="D33" s="85" t="s">
        <v>55</v>
      </c>
      <c r="E33" s="100">
        <v>10</v>
      </c>
      <c r="F33" s="17">
        <v>1</v>
      </c>
      <c r="G33" s="5">
        <v>1</v>
      </c>
      <c r="H33" s="5">
        <v>1</v>
      </c>
      <c r="I33" s="7">
        <f t="shared" si="35"/>
        <v>3</v>
      </c>
      <c r="J33" s="6">
        <v>18</v>
      </c>
      <c r="K33" s="6">
        <v>10</v>
      </c>
      <c r="L33" s="6">
        <v>11</v>
      </c>
      <c r="M33" s="8">
        <f t="shared" si="36"/>
        <v>39</v>
      </c>
      <c r="N33" s="16"/>
      <c r="O33" s="22">
        <v>2</v>
      </c>
      <c r="P33" s="17"/>
      <c r="Q33" s="22"/>
      <c r="R33" s="16"/>
      <c r="S33" s="16"/>
      <c r="T33" s="202">
        <f>$O$30*J33*16</f>
        <v>576</v>
      </c>
      <c r="U33" s="7">
        <f t="shared" si="30"/>
        <v>4</v>
      </c>
      <c r="V33" s="16"/>
      <c r="W33" s="13">
        <v>1</v>
      </c>
      <c r="X33" s="17"/>
      <c r="Y33" s="22"/>
      <c r="Z33" s="16"/>
      <c r="AA33" s="16"/>
      <c r="AB33" s="222">
        <f>$W$30*K33*16</f>
        <v>320</v>
      </c>
      <c r="AC33" s="7">
        <f t="shared" si="31"/>
        <v>2</v>
      </c>
      <c r="AD33" s="16"/>
      <c r="AE33" s="22"/>
      <c r="AF33" s="16"/>
      <c r="AG33" s="22">
        <v>1</v>
      </c>
      <c r="AH33" s="16"/>
      <c r="AI33" s="12"/>
      <c r="AJ33" s="216">
        <f>$AG$30*L33*16</f>
        <v>704</v>
      </c>
      <c r="AK33" s="276">
        <f t="shared" si="37"/>
        <v>4</v>
      </c>
      <c r="AL33" s="45">
        <f>AK33+AC33+U33</f>
        <v>10</v>
      </c>
      <c r="AN33" s="92" t="s">
        <v>28</v>
      </c>
      <c r="AO33" s="52">
        <v>3</v>
      </c>
      <c r="AP33" s="62" t="s">
        <v>61</v>
      </c>
      <c r="AQ33" s="85" t="s">
        <v>55</v>
      </c>
      <c r="AR33" s="100">
        <v>10</v>
      </c>
      <c r="AS33" s="17">
        <v>2</v>
      </c>
      <c r="AT33" s="5">
        <v>1</v>
      </c>
      <c r="AU33" s="5">
        <v>1</v>
      </c>
      <c r="AV33" s="7">
        <f t="shared" si="38"/>
        <v>4</v>
      </c>
      <c r="AW33" s="6">
        <v>18</v>
      </c>
      <c r="AX33" s="6">
        <v>10</v>
      </c>
      <c r="AY33" s="6">
        <v>11</v>
      </c>
      <c r="AZ33" s="8">
        <f t="shared" si="39"/>
        <v>39</v>
      </c>
      <c r="BA33" s="16"/>
      <c r="BB33" s="22">
        <v>2</v>
      </c>
      <c r="BC33" s="17"/>
      <c r="BD33" s="22"/>
      <c r="BE33" s="16"/>
      <c r="BF33" s="16"/>
      <c r="BG33" s="202">
        <f>$BB$30*AW33*20</f>
        <v>720</v>
      </c>
      <c r="BH33" s="7">
        <f t="shared" si="32"/>
        <v>4</v>
      </c>
      <c r="BI33" s="16"/>
      <c r="BJ33" s="13">
        <v>1</v>
      </c>
      <c r="BK33" s="17"/>
      <c r="BL33" s="22"/>
      <c r="BM33" s="16"/>
      <c r="BN33" s="16"/>
      <c r="BO33" s="222">
        <f>$BJ$30*AX33*20</f>
        <v>400</v>
      </c>
      <c r="BP33" s="7">
        <f t="shared" si="33"/>
        <v>2</v>
      </c>
      <c r="BQ33" s="16"/>
      <c r="BR33" s="22"/>
      <c r="BS33" s="16"/>
      <c r="BT33" s="22">
        <v>1</v>
      </c>
      <c r="BU33" s="16"/>
      <c r="BV33" s="12"/>
      <c r="BW33" s="216">
        <f>$BT$30*AY33*20</f>
        <v>880</v>
      </c>
      <c r="BX33" s="18">
        <f t="shared" si="40"/>
        <v>4</v>
      </c>
      <c r="BY33" s="45">
        <f t="shared" si="34"/>
        <v>10</v>
      </c>
      <c r="CA33" s="440"/>
    </row>
    <row r="34" spans="1:79">
      <c r="A34" s="290" t="s">
        <v>28</v>
      </c>
      <c r="B34" s="51"/>
      <c r="C34" s="121" t="s">
        <v>48</v>
      </c>
      <c r="D34" s="73" t="s">
        <v>19</v>
      </c>
      <c r="E34" s="102">
        <v>4</v>
      </c>
      <c r="F34" s="101">
        <v>1</v>
      </c>
      <c r="G34" s="5"/>
      <c r="H34" s="5"/>
      <c r="I34" s="7">
        <f t="shared" ref="I34" si="41">F34+G34+H34</f>
        <v>1</v>
      </c>
      <c r="J34" s="5">
        <v>15</v>
      </c>
      <c r="K34" s="6"/>
      <c r="L34" s="6"/>
      <c r="M34" s="8">
        <f t="shared" ref="M34" si="42">J34+K34+L34</f>
        <v>15</v>
      </c>
      <c r="N34" s="6"/>
      <c r="O34" s="6"/>
      <c r="P34" s="6"/>
      <c r="Q34" s="101">
        <v>1</v>
      </c>
      <c r="R34" s="6"/>
      <c r="S34" s="6"/>
      <c r="T34" s="202">
        <f>$Q$30*J34*16</f>
        <v>960</v>
      </c>
      <c r="U34" s="7">
        <f t="shared" ref="U34" si="43">N34*1+O34*2+P34*3+Q34*4+R34*6+S34*8</f>
        <v>4</v>
      </c>
      <c r="V34" s="6"/>
      <c r="W34" s="6"/>
      <c r="X34" s="6"/>
      <c r="Y34" s="5"/>
      <c r="Z34" s="5"/>
      <c r="AA34" s="6"/>
      <c r="AB34" s="202"/>
      <c r="AC34" s="7">
        <f t="shared" ref="AC34" si="44">V34*1+W34*2+X34*3+Y34*4+Z34*6+AA34*8</f>
        <v>0</v>
      </c>
      <c r="AD34" s="6"/>
      <c r="AE34" s="6"/>
      <c r="AF34" s="6"/>
      <c r="AG34" s="6"/>
      <c r="AH34" s="6"/>
      <c r="AI34" s="6"/>
      <c r="AJ34" s="219"/>
      <c r="AK34" s="276">
        <f t="shared" ref="AK34" si="45">AD34*1+AE34*2+AF34*3+AG34*4+AH34*6+AI34*8</f>
        <v>0</v>
      </c>
      <c r="AL34" s="45">
        <f>AK34+AC34+U34</f>
        <v>4</v>
      </c>
      <c r="AN34" s="92"/>
      <c r="AO34" s="51"/>
      <c r="AP34" s="121" t="s">
        <v>48</v>
      </c>
      <c r="AQ34" s="73" t="s">
        <v>19</v>
      </c>
      <c r="AR34" s="102">
        <v>4</v>
      </c>
      <c r="AS34" s="101">
        <v>1</v>
      </c>
      <c r="AT34" s="5"/>
      <c r="AU34" s="5"/>
      <c r="AV34" s="7">
        <f t="shared" si="38"/>
        <v>1</v>
      </c>
      <c r="AW34" s="231">
        <v>15</v>
      </c>
      <c r="AX34" s="6"/>
      <c r="AY34" s="6"/>
      <c r="AZ34" s="8">
        <f t="shared" si="39"/>
        <v>15</v>
      </c>
      <c r="BA34" s="6"/>
      <c r="BB34" s="6"/>
      <c r="BC34" s="6"/>
      <c r="BD34" s="101">
        <v>1</v>
      </c>
      <c r="BE34" s="6"/>
      <c r="BF34" s="6"/>
      <c r="BG34" s="202">
        <f>$BD$30*AW34*20</f>
        <v>1200</v>
      </c>
      <c r="BH34" s="7">
        <f t="shared" ref="BH34" si="46">BA34*1+BB34*2+BC34*3+BD34*4+BE34*6+BF34*8</f>
        <v>4</v>
      </c>
      <c r="BI34" s="6"/>
      <c r="BJ34" s="6"/>
      <c r="BK34" s="6"/>
      <c r="BL34" s="5"/>
      <c r="BM34" s="5"/>
      <c r="BN34" s="6"/>
      <c r="BO34" s="202"/>
      <c r="BP34" s="7">
        <f t="shared" ref="BP34" si="47">BI34*1+BJ34*2+BK34*3+BL34*4+BM34*6+BN34*8</f>
        <v>0</v>
      </c>
      <c r="BQ34" s="6"/>
      <c r="BR34" s="6"/>
      <c r="BS34" s="6"/>
      <c r="BT34" s="6"/>
      <c r="BU34" s="6"/>
      <c r="BV34" s="6"/>
      <c r="BW34" s="219"/>
      <c r="BX34" s="18">
        <f t="shared" ref="BX34" si="48">BQ34*1+BR34*2+BS34*3+BT34*4+BU34*6+BV34*8</f>
        <v>0</v>
      </c>
      <c r="BY34" s="45">
        <f t="shared" ref="BY34" si="49">BX34+BP34+BH34</f>
        <v>4</v>
      </c>
      <c r="CA34" s="440"/>
    </row>
    <row r="35" spans="1:79">
      <c r="A35" s="290"/>
      <c r="B35" s="54"/>
      <c r="C35" s="44" t="s">
        <v>14</v>
      </c>
      <c r="D35" s="113" t="s">
        <v>51</v>
      </c>
      <c r="E35" s="64">
        <f t="shared" ref="E35:AL35" si="50">SUM(E31:E34)</f>
        <v>30</v>
      </c>
      <c r="F35" s="64">
        <f t="shared" si="50"/>
        <v>6</v>
      </c>
      <c r="G35" s="64">
        <f t="shared" si="50"/>
        <v>1</v>
      </c>
      <c r="H35" s="64">
        <f t="shared" si="50"/>
        <v>1</v>
      </c>
      <c r="I35" s="64">
        <f t="shared" si="50"/>
        <v>8</v>
      </c>
      <c r="J35" s="64">
        <f t="shared" si="50"/>
        <v>79</v>
      </c>
      <c r="K35" s="64">
        <f t="shared" si="50"/>
        <v>10</v>
      </c>
      <c r="L35" s="64">
        <f t="shared" si="50"/>
        <v>11</v>
      </c>
      <c r="M35" s="64">
        <f t="shared" si="50"/>
        <v>100</v>
      </c>
      <c r="N35" s="64">
        <f t="shared" si="50"/>
        <v>0</v>
      </c>
      <c r="O35" s="64">
        <f t="shared" si="50"/>
        <v>2</v>
      </c>
      <c r="P35" s="64">
        <f t="shared" si="50"/>
        <v>0</v>
      </c>
      <c r="Q35" s="64">
        <f t="shared" si="50"/>
        <v>5</v>
      </c>
      <c r="R35" s="64">
        <f t="shared" si="50"/>
        <v>0</v>
      </c>
      <c r="S35" s="64">
        <f t="shared" si="50"/>
        <v>0</v>
      </c>
      <c r="T35" s="217">
        <f t="shared" si="50"/>
        <v>4480</v>
      </c>
      <c r="U35" s="64">
        <f t="shared" si="50"/>
        <v>24</v>
      </c>
      <c r="V35" s="64">
        <f t="shared" si="50"/>
        <v>0</v>
      </c>
      <c r="W35" s="64">
        <f t="shared" si="50"/>
        <v>1</v>
      </c>
      <c r="X35" s="64">
        <f t="shared" si="50"/>
        <v>0</v>
      </c>
      <c r="Y35" s="64">
        <f t="shared" si="50"/>
        <v>0</v>
      </c>
      <c r="Z35" s="64">
        <f t="shared" si="50"/>
        <v>0</v>
      </c>
      <c r="AA35" s="64">
        <f t="shared" si="50"/>
        <v>0</v>
      </c>
      <c r="AB35" s="217">
        <f t="shared" si="50"/>
        <v>320</v>
      </c>
      <c r="AC35" s="64">
        <f t="shared" si="50"/>
        <v>2</v>
      </c>
      <c r="AD35" s="64">
        <f t="shared" si="50"/>
        <v>0</v>
      </c>
      <c r="AE35" s="64">
        <f t="shared" si="50"/>
        <v>0</v>
      </c>
      <c r="AF35" s="64">
        <f t="shared" si="50"/>
        <v>0</v>
      </c>
      <c r="AG35" s="64">
        <f t="shared" si="50"/>
        <v>1</v>
      </c>
      <c r="AH35" s="64">
        <f t="shared" si="50"/>
        <v>0</v>
      </c>
      <c r="AI35" s="64">
        <f t="shared" si="50"/>
        <v>0</v>
      </c>
      <c r="AJ35" s="217">
        <f t="shared" si="50"/>
        <v>704</v>
      </c>
      <c r="AK35" s="161">
        <f t="shared" si="50"/>
        <v>4</v>
      </c>
      <c r="AL35" s="64">
        <f t="shared" si="50"/>
        <v>30</v>
      </c>
      <c r="AM35" s="241">
        <f>AJ35+AB35+T35</f>
        <v>5504</v>
      </c>
      <c r="AN35" s="92"/>
      <c r="AO35" s="54"/>
      <c r="AP35" s="44" t="s">
        <v>14</v>
      </c>
      <c r="AQ35" s="113" t="s">
        <v>51</v>
      </c>
      <c r="AR35" s="64">
        <f t="shared" ref="AR35:BY35" si="51">SUM(AR31:AR34)</f>
        <v>30</v>
      </c>
      <c r="AS35" s="64">
        <f t="shared" si="51"/>
        <v>7</v>
      </c>
      <c r="AT35" s="64">
        <f t="shared" si="51"/>
        <v>1</v>
      </c>
      <c r="AU35" s="64">
        <f t="shared" si="51"/>
        <v>1</v>
      </c>
      <c r="AV35" s="64">
        <f t="shared" si="51"/>
        <v>9</v>
      </c>
      <c r="AW35" s="64">
        <f t="shared" si="51"/>
        <v>79</v>
      </c>
      <c r="AX35" s="64">
        <f t="shared" si="51"/>
        <v>10</v>
      </c>
      <c r="AY35" s="64">
        <f t="shared" si="51"/>
        <v>11</v>
      </c>
      <c r="AZ35" s="64">
        <f t="shared" si="51"/>
        <v>100</v>
      </c>
      <c r="BA35" s="64">
        <f t="shared" si="51"/>
        <v>0</v>
      </c>
      <c r="BB35" s="64">
        <f t="shared" si="51"/>
        <v>2</v>
      </c>
      <c r="BC35" s="64">
        <f t="shared" si="51"/>
        <v>0</v>
      </c>
      <c r="BD35" s="64">
        <f t="shared" si="51"/>
        <v>5</v>
      </c>
      <c r="BE35" s="64">
        <f t="shared" si="51"/>
        <v>0</v>
      </c>
      <c r="BF35" s="64">
        <f t="shared" si="51"/>
        <v>0</v>
      </c>
      <c r="BG35" s="217">
        <f t="shared" si="51"/>
        <v>5600</v>
      </c>
      <c r="BH35" s="64">
        <f t="shared" si="51"/>
        <v>24</v>
      </c>
      <c r="BI35" s="64">
        <f t="shared" si="51"/>
        <v>0</v>
      </c>
      <c r="BJ35" s="64">
        <f t="shared" si="51"/>
        <v>1</v>
      </c>
      <c r="BK35" s="64">
        <f t="shared" si="51"/>
        <v>0</v>
      </c>
      <c r="BL35" s="64">
        <f t="shared" si="51"/>
        <v>0</v>
      </c>
      <c r="BM35" s="64">
        <f t="shared" si="51"/>
        <v>0</v>
      </c>
      <c r="BN35" s="64">
        <f t="shared" si="51"/>
        <v>0</v>
      </c>
      <c r="BO35" s="217">
        <f t="shared" si="51"/>
        <v>400</v>
      </c>
      <c r="BP35" s="64">
        <f t="shared" si="51"/>
        <v>2</v>
      </c>
      <c r="BQ35" s="64">
        <f t="shared" si="51"/>
        <v>0</v>
      </c>
      <c r="BR35" s="64">
        <f t="shared" si="51"/>
        <v>0</v>
      </c>
      <c r="BS35" s="64">
        <f t="shared" si="51"/>
        <v>0</v>
      </c>
      <c r="BT35" s="64">
        <f t="shared" si="51"/>
        <v>1</v>
      </c>
      <c r="BU35" s="64">
        <f t="shared" si="51"/>
        <v>0</v>
      </c>
      <c r="BV35" s="64">
        <f t="shared" si="51"/>
        <v>0</v>
      </c>
      <c r="BW35" s="217">
        <f t="shared" si="51"/>
        <v>880</v>
      </c>
      <c r="BX35" s="64">
        <f t="shared" si="51"/>
        <v>4</v>
      </c>
      <c r="BY35" s="64">
        <f t="shared" si="51"/>
        <v>30</v>
      </c>
      <c r="BZ35" s="241">
        <f>BW35+BO35+BG35</f>
        <v>6880</v>
      </c>
      <c r="CA35" s="440">
        <f t="shared" si="29"/>
        <v>12384</v>
      </c>
    </row>
    <row r="36" spans="1:79" s="188" customFormat="1">
      <c r="A36" s="291"/>
      <c r="B36" s="191"/>
      <c r="C36" s="214"/>
      <c r="D36" s="113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277"/>
      <c r="AL36" s="196"/>
      <c r="AN36" s="93"/>
      <c r="AO36" s="191"/>
      <c r="AP36" s="214"/>
      <c r="AQ36" s="113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CA36" s="440"/>
    </row>
    <row r="37" spans="1:79" s="188" customFormat="1">
      <c r="A37" s="291"/>
      <c r="B37" s="191"/>
      <c r="C37" s="214"/>
      <c r="D37" s="113" t="s">
        <v>50</v>
      </c>
      <c r="E37" s="69"/>
      <c r="F37" s="69"/>
      <c r="G37" s="69"/>
      <c r="H37" s="69"/>
      <c r="I37" s="69"/>
      <c r="J37" s="58">
        <v>75</v>
      </c>
      <c r="K37" s="58">
        <v>12</v>
      </c>
      <c r="L37" s="58">
        <v>10</v>
      </c>
      <c r="M37" s="58">
        <v>97</v>
      </c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187"/>
      <c r="AL37" s="69"/>
      <c r="AN37" s="93"/>
      <c r="AO37" s="191"/>
      <c r="AP37" s="214"/>
      <c r="AQ37" s="113" t="s">
        <v>50</v>
      </c>
      <c r="AR37" s="69"/>
      <c r="AS37" s="69"/>
      <c r="AT37" s="69"/>
      <c r="AU37" s="69"/>
      <c r="AV37" s="69"/>
      <c r="AW37" s="58">
        <v>105</v>
      </c>
      <c r="AX37" s="58">
        <v>12</v>
      </c>
      <c r="AY37" s="58">
        <v>10</v>
      </c>
      <c r="AZ37" s="69">
        <f>AW37+AX37+AY37</f>
        <v>127</v>
      </c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CA37" s="440"/>
    </row>
    <row r="38" spans="1:79" s="188" customFormat="1">
      <c r="A38" s="291"/>
      <c r="B38" s="191"/>
      <c r="C38" s="238" t="s">
        <v>30</v>
      </c>
      <c r="D38" s="228" t="s">
        <v>49</v>
      </c>
      <c r="E38" s="69"/>
      <c r="F38" s="74"/>
      <c r="G38" s="74"/>
      <c r="H38" s="74"/>
      <c r="I38" s="74"/>
      <c r="J38" s="207">
        <f>J37-J35</f>
        <v>-4</v>
      </c>
      <c r="K38" s="207">
        <f>K37-K35</f>
        <v>2</v>
      </c>
      <c r="L38" s="207">
        <f>L37-L35</f>
        <v>-1</v>
      </c>
      <c r="M38" s="207">
        <f>M37-M35</f>
        <v>-3</v>
      </c>
      <c r="N38" s="74"/>
      <c r="O38" s="74"/>
      <c r="P38" s="74"/>
      <c r="Q38" s="74"/>
      <c r="R38" s="74"/>
      <c r="S38" s="74"/>
      <c r="T38" s="74"/>
      <c r="U38" s="35"/>
      <c r="V38" s="74"/>
      <c r="W38" s="74"/>
      <c r="X38" s="74"/>
      <c r="Y38" s="74"/>
      <c r="Z38" s="74"/>
      <c r="AA38" s="74"/>
      <c r="AB38" s="74"/>
      <c r="AC38" s="35"/>
      <c r="AD38" s="74"/>
      <c r="AE38" s="74"/>
      <c r="AF38" s="74"/>
      <c r="AG38" s="74"/>
      <c r="AH38" s="74"/>
      <c r="AI38" s="74"/>
      <c r="AJ38" s="74"/>
      <c r="AK38" s="279"/>
      <c r="AL38" s="59"/>
      <c r="AN38" s="93"/>
      <c r="AO38" s="191"/>
      <c r="AP38" s="260" t="s">
        <v>30</v>
      </c>
      <c r="AQ38" s="228" t="s">
        <v>49</v>
      </c>
      <c r="AR38" s="69"/>
      <c r="AS38" s="74"/>
      <c r="AT38" s="74"/>
      <c r="AU38" s="74"/>
      <c r="AV38" s="74"/>
      <c r="AW38" s="207">
        <f>AW37-AW35</f>
        <v>26</v>
      </c>
      <c r="AX38" s="207">
        <f>AX37-AX35</f>
        <v>2</v>
      </c>
      <c r="AY38" s="207">
        <f>AY37-AY35</f>
        <v>-1</v>
      </c>
      <c r="AZ38" s="207">
        <f>AZ37-AZ35</f>
        <v>27</v>
      </c>
      <c r="BA38" s="74"/>
      <c r="BB38" s="74"/>
      <c r="BC38" s="74"/>
      <c r="BD38" s="74"/>
      <c r="BE38" s="74"/>
      <c r="BF38" s="74"/>
      <c r="BG38" s="74"/>
      <c r="BH38" s="35"/>
      <c r="BI38" s="74"/>
      <c r="BJ38" s="74"/>
      <c r="BK38" s="74"/>
      <c r="BL38" s="74"/>
      <c r="BM38" s="74"/>
      <c r="BN38" s="74"/>
      <c r="BO38" s="74"/>
      <c r="BP38" s="35"/>
      <c r="BQ38" s="74"/>
      <c r="BR38" s="74"/>
      <c r="BS38" s="74"/>
      <c r="BT38" s="74"/>
      <c r="BU38" s="74"/>
      <c r="BV38" s="74"/>
      <c r="BW38" s="74"/>
      <c r="BX38" s="35"/>
      <c r="BY38" s="59"/>
      <c r="CA38" s="440"/>
    </row>
    <row r="39" spans="1:79">
      <c r="A39" s="291"/>
      <c r="B39" s="104"/>
      <c r="C39" s="104"/>
      <c r="D39" s="104"/>
      <c r="E39" s="167"/>
      <c r="F39" s="104"/>
      <c r="G39" s="104"/>
      <c r="H39" s="104"/>
      <c r="I39" s="104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40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26"/>
      <c r="AN39" s="93"/>
      <c r="AO39" s="104"/>
      <c r="AP39" s="104"/>
      <c r="AQ39" s="104"/>
      <c r="AR39" s="167"/>
      <c r="AS39" s="104"/>
      <c r="AT39" s="104"/>
      <c r="AU39" s="104"/>
      <c r="AV39" s="104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40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6"/>
      <c r="CA39" s="440"/>
    </row>
    <row r="40" spans="1:79" ht="31.5">
      <c r="A40" s="290"/>
      <c r="B40" s="449" t="s">
        <v>32</v>
      </c>
      <c r="C40" s="451" t="s">
        <v>1</v>
      </c>
      <c r="D40" s="26" t="s">
        <v>15</v>
      </c>
      <c r="E40" s="63"/>
      <c r="F40" s="442" t="s">
        <v>2</v>
      </c>
      <c r="G40" s="443"/>
      <c r="H40" s="443"/>
      <c r="I40" s="452" t="s">
        <v>3</v>
      </c>
      <c r="J40" s="442" t="s">
        <v>4</v>
      </c>
      <c r="K40" s="443"/>
      <c r="L40" s="443"/>
      <c r="M40" s="452" t="s">
        <v>5</v>
      </c>
      <c r="N40" s="442" t="s">
        <v>6</v>
      </c>
      <c r="O40" s="443"/>
      <c r="P40" s="443"/>
      <c r="Q40" s="443"/>
      <c r="R40" s="443"/>
      <c r="S40" s="443"/>
      <c r="T40" s="443"/>
      <c r="U40" s="443"/>
      <c r="V40" s="442" t="s">
        <v>6</v>
      </c>
      <c r="W40" s="443"/>
      <c r="X40" s="443"/>
      <c r="Y40" s="443"/>
      <c r="Z40" s="443"/>
      <c r="AA40" s="443"/>
      <c r="AB40" s="443"/>
      <c r="AC40" s="443"/>
      <c r="AD40" s="496" t="s">
        <v>7</v>
      </c>
      <c r="AE40" s="497"/>
      <c r="AF40" s="497"/>
      <c r="AG40" s="497"/>
      <c r="AH40" s="497"/>
      <c r="AI40" s="497"/>
      <c r="AJ40" s="497"/>
      <c r="AK40" s="497"/>
      <c r="AL40" s="445" t="s">
        <v>8</v>
      </c>
      <c r="AN40" s="92"/>
      <c r="AO40" s="449" t="s">
        <v>32</v>
      </c>
      <c r="AP40" s="451" t="s">
        <v>1</v>
      </c>
      <c r="AQ40" s="26" t="s">
        <v>15</v>
      </c>
      <c r="AR40" s="63"/>
      <c r="AS40" s="442" t="s">
        <v>2</v>
      </c>
      <c r="AT40" s="443"/>
      <c r="AU40" s="443"/>
      <c r="AV40" s="452" t="s">
        <v>3</v>
      </c>
      <c r="AW40" s="442" t="s">
        <v>4</v>
      </c>
      <c r="AX40" s="443"/>
      <c r="AY40" s="443"/>
      <c r="AZ40" s="452" t="s">
        <v>5</v>
      </c>
      <c r="BA40" s="442" t="s">
        <v>6</v>
      </c>
      <c r="BB40" s="443"/>
      <c r="BC40" s="443"/>
      <c r="BD40" s="443"/>
      <c r="BE40" s="443"/>
      <c r="BF40" s="443"/>
      <c r="BG40" s="443"/>
      <c r="BH40" s="443"/>
      <c r="BI40" s="442" t="s">
        <v>6</v>
      </c>
      <c r="BJ40" s="443"/>
      <c r="BK40" s="443"/>
      <c r="BL40" s="443"/>
      <c r="BM40" s="443"/>
      <c r="BN40" s="443"/>
      <c r="BO40" s="443"/>
      <c r="BP40" s="443"/>
      <c r="BQ40" s="442" t="s">
        <v>7</v>
      </c>
      <c r="BR40" s="443"/>
      <c r="BS40" s="443"/>
      <c r="BT40" s="443"/>
      <c r="BU40" s="443"/>
      <c r="BV40" s="443"/>
      <c r="BW40" s="443"/>
      <c r="BX40" s="443"/>
      <c r="BY40" s="445" t="s">
        <v>8</v>
      </c>
      <c r="CA40" s="440"/>
    </row>
    <row r="41" spans="1:79" ht="78.75">
      <c r="A41" s="290"/>
      <c r="B41" s="450"/>
      <c r="C41" s="443"/>
      <c r="D41" s="93"/>
      <c r="E41" s="94" t="s">
        <v>23</v>
      </c>
      <c r="F41" s="234" t="s">
        <v>9</v>
      </c>
      <c r="G41" s="234" t="s">
        <v>10</v>
      </c>
      <c r="H41" s="234" t="s">
        <v>11</v>
      </c>
      <c r="I41" s="443"/>
      <c r="J41" s="234" t="s">
        <v>9</v>
      </c>
      <c r="K41" s="234" t="s">
        <v>10</v>
      </c>
      <c r="L41" s="234" t="s">
        <v>11</v>
      </c>
      <c r="M41" s="443"/>
      <c r="N41" s="14">
        <v>1</v>
      </c>
      <c r="O41" s="14">
        <v>2</v>
      </c>
      <c r="P41" s="14">
        <v>3</v>
      </c>
      <c r="Q41" s="14">
        <v>4</v>
      </c>
      <c r="R41" s="14">
        <v>6</v>
      </c>
      <c r="S41" s="14">
        <v>8</v>
      </c>
      <c r="T41" s="199" t="s">
        <v>46</v>
      </c>
      <c r="U41" s="235" t="s">
        <v>12</v>
      </c>
      <c r="V41" s="14">
        <v>1</v>
      </c>
      <c r="W41" s="14">
        <v>2</v>
      </c>
      <c r="X41" s="14">
        <v>3</v>
      </c>
      <c r="Y41" s="14">
        <v>4</v>
      </c>
      <c r="Z41" s="14">
        <v>6</v>
      </c>
      <c r="AA41" s="14">
        <v>8</v>
      </c>
      <c r="AB41" s="199"/>
      <c r="AC41" s="235" t="s">
        <v>12</v>
      </c>
      <c r="AD41" s="14">
        <v>1</v>
      </c>
      <c r="AE41" s="14">
        <v>2</v>
      </c>
      <c r="AF41" s="14">
        <v>3</v>
      </c>
      <c r="AG41" s="14">
        <v>4</v>
      </c>
      <c r="AH41" s="14">
        <v>6</v>
      </c>
      <c r="AI41" s="14">
        <v>8</v>
      </c>
      <c r="AJ41" s="199"/>
      <c r="AK41" s="275" t="s">
        <v>13</v>
      </c>
      <c r="AL41" s="446"/>
      <c r="AN41" s="92"/>
      <c r="AO41" s="450"/>
      <c r="AP41" s="443"/>
      <c r="AQ41" s="244"/>
      <c r="AR41" s="94" t="s">
        <v>23</v>
      </c>
      <c r="AS41" s="247" t="s">
        <v>9</v>
      </c>
      <c r="AT41" s="247" t="s">
        <v>10</v>
      </c>
      <c r="AU41" s="247" t="s">
        <v>11</v>
      </c>
      <c r="AV41" s="443"/>
      <c r="AW41" s="253" t="s">
        <v>9</v>
      </c>
      <c r="AX41" s="253" t="s">
        <v>10</v>
      </c>
      <c r="AY41" s="253" t="s">
        <v>11</v>
      </c>
      <c r="AZ41" s="443"/>
      <c r="BA41" s="14">
        <v>1</v>
      </c>
      <c r="BB41" s="14">
        <v>2</v>
      </c>
      <c r="BC41" s="14">
        <v>3</v>
      </c>
      <c r="BD41" s="14">
        <v>4</v>
      </c>
      <c r="BE41" s="14">
        <v>6</v>
      </c>
      <c r="BF41" s="14">
        <v>8</v>
      </c>
      <c r="BG41" s="199" t="s">
        <v>46</v>
      </c>
      <c r="BH41" s="235" t="s">
        <v>12</v>
      </c>
      <c r="BI41" s="14">
        <v>1</v>
      </c>
      <c r="BJ41" s="14">
        <v>2</v>
      </c>
      <c r="BK41" s="14">
        <v>3</v>
      </c>
      <c r="BL41" s="14">
        <v>4</v>
      </c>
      <c r="BM41" s="14">
        <v>6</v>
      </c>
      <c r="BN41" s="14">
        <v>8</v>
      </c>
      <c r="BO41" s="199" t="s">
        <v>46</v>
      </c>
      <c r="BP41" s="235" t="s">
        <v>12</v>
      </c>
      <c r="BQ41" s="14">
        <v>1</v>
      </c>
      <c r="BR41" s="14">
        <v>2</v>
      </c>
      <c r="BS41" s="14">
        <v>3</v>
      </c>
      <c r="BT41" s="14">
        <v>4</v>
      </c>
      <c r="BU41" s="14">
        <v>6</v>
      </c>
      <c r="BV41" s="14">
        <v>8</v>
      </c>
      <c r="BW41" s="199" t="s">
        <v>46</v>
      </c>
      <c r="BX41" s="235" t="s">
        <v>13</v>
      </c>
      <c r="BY41" s="446"/>
      <c r="CA41" s="440"/>
    </row>
    <row r="42" spans="1:79" ht="18" customHeight="1">
      <c r="A42" s="290" t="s">
        <v>26</v>
      </c>
      <c r="B42" s="52">
        <v>1</v>
      </c>
      <c r="C42" s="62" t="s">
        <v>59</v>
      </c>
      <c r="D42" s="85" t="s">
        <v>53</v>
      </c>
      <c r="E42" s="100">
        <v>6</v>
      </c>
      <c r="F42" s="5">
        <v>1</v>
      </c>
      <c r="G42" s="5"/>
      <c r="H42" s="6"/>
      <c r="I42" s="7">
        <f>F42+G42+H42</f>
        <v>1</v>
      </c>
      <c r="J42" s="6">
        <v>5</v>
      </c>
      <c r="K42" s="6"/>
      <c r="L42" s="6"/>
      <c r="M42" s="8">
        <f>J42+K42+L42</f>
        <v>5</v>
      </c>
      <c r="N42" s="6"/>
      <c r="O42" s="13"/>
      <c r="P42" s="13"/>
      <c r="Q42" s="13"/>
      <c r="R42" s="13">
        <v>1</v>
      </c>
      <c r="S42" s="13"/>
      <c r="T42" s="199">
        <f>$R$41*J42*16</f>
        <v>480</v>
      </c>
      <c r="U42" s="7">
        <f>N42*1+O42*2+P42*3+Q42*4+R42*6+S42*8</f>
        <v>6</v>
      </c>
      <c r="V42" s="6"/>
      <c r="W42" s="6"/>
      <c r="X42" s="6"/>
      <c r="Y42" s="5"/>
      <c r="Z42" s="6"/>
      <c r="AA42" s="6"/>
      <c r="AB42" s="219"/>
      <c r="AC42" s="7">
        <f>V42*1+W42*2+X42*3+Y42*4+Z42*6+AA42*8</f>
        <v>0</v>
      </c>
      <c r="AD42" s="12"/>
      <c r="AE42" s="12"/>
      <c r="AF42" s="12"/>
      <c r="AG42" s="12"/>
      <c r="AH42" s="12"/>
      <c r="AI42" s="12"/>
      <c r="AJ42" s="216"/>
      <c r="AK42" s="276">
        <f>AD42*1+AE42*2+AF42*3+AG42*4+AH42*6+AI42*8</f>
        <v>0</v>
      </c>
      <c r="AL42" s="45">
        <f>AK42+AC42+U42</f>
        <v>6</v>
      </c>
      <c r="AN42" s="92" t="s">
        <v>26</v>
      </c>
      <c r="AO42" s="52">
        <v>1</v>
      </c>
      <c r="AP42" s="62" t="s">
        <v>59</v>
      </c>
      <c r="AQ42" s="85" t="s">
        <v>53</v>
      </c>
      <c r="AR42" s="100">
        <v>6</v>
      </c>
      <c r="AS42" s="5">
        <v>1</v>
      </c>
      <c r="AT42" s="5"/>
      <c r="AU42" s="6"/>
      <c r="AV42" s="7">
        <f>AS42+AT42+AU42</f>
        <v>1</v>
      </c>
      <c r="AW42" s="6">
        <v>5</v>
      </c>
      <c r="AX42" s="6"/>
      <c r="AY42" s="6"/>
      <c r="AZ42" s="8">
        <f>AW42+AX42+AY42</f>
        <v>5</v>
      </c>
      <c r="BA42" s="6"/>
      <c r="BB42" s="13"/>
      <c r="BC42" s="13"/>
      <c r="BD42" s="13"/>
      <c r="BE42" s="13">
        <v>1</v>
      </c>
      <c r="BF42" s="13"/>
      <c r="BG42" s="199">
        <f>$BE$41*AW42*20</f>
        <v>600</v>
      </c>
      <c r="BH42" s="7">
        <f>BA42*1+BB42*2+BC42*3+BD42*4+BE42*6+BF42*8</f>
        <v>6</v>
      </c>
      <c r="BI42" s="6"/>
      <c r="BJ42" s="6"/>
      <c r="BK42" s="6"/>
      <c r="BL42" s="5"/>
      <c r="BM42" s="6"/>
      <c r="BN42" s="6"/>
      <c r="BO42" s="219"/>
      <c r="BP42" s="7">
        <f>BI42*1+BJ42*2+BK42*3+BL42*4+BM42*6+BN42*8</f>
        <v>0</v>
      </c>
      <c r="BQ42" s="12"/>
      <c r="BR42" s="12"/>
      <c r="BS42" s="12"/>
      <c r="BT42" s="12"/>
      <c r="BU42" s="12"/>
      <c r="BV42" s="12"/>
      <c r="BW42" s="216"/>
      <c r="BX42" s="18">
        <f>BQ42*1+BR42*2+BS42*3+BT42*4+BU42*6+BV42*8</f>
        <v>0</v>
      </c>
      <c r="BY42" s="45">
        <f>BX42+BP42+BH42</f>
        <v>6</v>
      </c>
      <c r="CA42" s="440"/>
    </row>
    <row r="43" spans="1:79" ht="18" customHeight="1">
      <c r="A43" s="290" t="s">
        <v>26</v>
      </c>
      <c r="B43" s="52">
        <v>1</v>
      </c>
      <c r="C43" s="62" t="s">
        <v>60</v>
      </c>
      <c r="D43" s="85" t="s">
        <v>54</v>
      </c>
      <c r="E43" s="102">
        <v>4</v>
      </c>
      <c r="F43" s="101">
        <v>1</v>
      </c>
      <c r="G43" s="13"/>
      <c r="H43" s="11"/>
      <c r="I43" s="7">
        <f>F43+G43+H43</f>
        <v>1</v>
      </c>
      <c r="J43" s="6">
        <v>14</v>
      </c>
      <c r="K43" s="6"/>
      <c r="L43" s="6"/>
      <c r="M43" s="8">
        <f>J43+K43+L43</f>
        <v>14</v>
      </c>
      <c r="N43" s="14"/>
      <c r="O43" s="13"/>
      <c r="P43" s="32"/>
      <c r="Q43" s="101">
        <v>1</v>
      </c>
      <c r="R43" s="32"/>
      <c r="S43" s="32"/>
      <c r="T43" s="199">
        <f>$Q$41*J43*16</f>
        <v>896</v>
      </c>
      <c r="U43" s="7">
        <f>N43*1+O43*2+P43*3+Q43*4+R43*6+S43*8</f>
        <v>4</v>
      </c>
      <c r="V43" s="14"/>
      <c r="W43" s="13"/>
      <c r="X43" s="14"/>
      <c r="Y43" s="14"/>
      <c r="Z43" s="14"/>
      <c r="AA43" s="14"/>
      <c r="AB43" s="199"/>
      <c r="AC43" s="7">
        <f>V43*1+W43*2+X43*3+Y43*4+Z43*6+AA43*8</f>
        <v>0</v>
      </c>
      <c r="AD43" s="14"/>
      <c r="AE43" s="32"/>
      <c r="AF43" s="14"/>
      <c r="AG43" s="14"/>
      <c r="AH43" s="14"/>
      <c r="AI43" s="14"/>
      <c r="AJ43" s="199"/>
      <c r="AK43" s="276">
        <f>AD43*1+AE43*2+AF43*3+AG43*4+AH43*6+AI43*8</f>
        <v>0</v>
      </c>
      <c r="AL43" s="45">
        <f>AK43+AC43+U43</f>
        <v>4</v>
      </c>
      <c r="AN43" s="92" t="s">
        <v>26</v>
      </c>
      <c r="AO43" s="52">
        <v>1</v>
      </c>
      <c r="AP43" s="62" t="s">
        <v>60</v>
      </c>
      <c r="AQ43" s="85" t="s">
        <v>54</v>
      </c>
      <c r="AR43" s="102">
        <v>4</v>
      </c>
      <c r="AS43" s="101">
        <v>1</v>
      </c>
      <c r="AT43" s="13"/>
      <c r="AU43" s="11"/>
      <c r="AV43" s="7">
        <f>AS43+AT43+AU43</f>
        <v>1</v>
      </c>
      <c r="AW43" s="6">
        <v>14</v>
      </c>
      <c r="AX43" s="6"/>
      <c r="AY43" s="6"/>
      <c r="AZ43" s="8">
        <f>AW43+AX43+AY43</f>
        <v>14</v>
      </c>
      <c r="BA43" s="14"/>
      <c r="BB43" s="13"/>
      <c r="BC43" s="32"/>
      <c r="BD43" s="101">
        <v>1</v>
      </c>
      <c r="BE43" s="32"/>
      <c r="BF43" s="32"/>
      <c r="BG43" s="199">
        <f>$BD$41*AW43*20</f>
        <v>1120</v>
      </c>
      <c r="BH43" s="7">
        <f>BA43*1+BB43*2+BC43*3+BD43*4+BE43*6+BF43*8</f>
        <v>4</v>
      </c>
      <c r="BI43" s="14"/>
      <c r="BJ43" s="13"/>
      <c r="BK43" s="14"/>
      <c r="BL43" s="14"/>
      <c r="BM43" s="14"/>
      <c r="BN43" s="14"/>
      <c r="BO43" s="199"/>
      <c r="BP43" s="7">
        <f>BI43*1+BJ43*2+BK43*3+BL43*4+BM43*6+BN43*8</f>
        <v>0</v>
      </c>
      <c r="BQ43" s="14"/>
      <c r="BR43" s="32"/>
      <c r="BS43" s="14"/>
      <c r="BT43" s="14"/>
      <c r="BU43" s="14"/>
      <c r="BV43" s="14"/>
      <c r="BW43" s="199"/>
      <c r="BX43" s="18">
        <f>BQ43*1+BR43*2+BS43*3+BT43*4+BU43*6+BV43*8</f>
        <v>0</v>
      </c>
      <c r="BY43" s="45">
        <f>BX43+BP43+BH43</f>
        <v>4</v>
      </c>
      <c r="CA43" s="440"/>
    </row>
    <row r="44" spans="1:79" ht="33.75" customHeight="1">
      <c r="A44" s="290" t="s">
        <v>26</v>
      </c>
      <c r="B44" s="52">
        <v>1</v>
      </c>
      <c r="C44" s="62" t="s">
        <v>61</v>
      </c>
      <c r="D44" s="85" t="s">
        <v>55</v>
      </c>
      <c r="E44" s="122">
        <v>4</v>
      </c>
      <c r="F44" s="5">
        <v>1</v>
      </c>
      <c r="G44" s="13"/>
      <c r="H44" s="11"/>
      <c r="I44" s="7">
        <f>F44+G44+H44</f>
        <v>1</v>
      </c>
      <c r="J44" s="6">
        <v>7</v>
      </c>
      <c r="K44" s="6"/>
      <c r="L44" s="6"/>
      <c r="M44" s="8">
        <f>J44+K44+L44</f>
        <v>7</v>
      </c>
      <c r="N44" s="14"/>
      <c r="O44" s="13"/>
      <c r="P44" s="32"/>
      <c r="Q44" s="101">
        <v>1</v>
      </c>
      <c r="R44" s="32"/>
      <c r="S44" s="32"/>
      <c r="T44" s="199">
        <f>$Q$41*J44*16</f>
        <v>448</v>
      </c>
      <c r="U44" s="7">
        <f>N44*1+O44*2+P44*3+Q44*4+R44*6+S44*8</f>
        <v>4</v>
      </c>
      <c r="V44" s="14"/>
      <c r="W44" s="13"/>
      <c r="X44" s="14"/>
      <c r="Y44" s="14"/>
      <c r="Z44" s="14"/>
      <c r="AA44" s="14"/>
      <c r="AB44" s="199"/>
      <c r="AC44" s="7">
        <f>V44*1+W44*2+X44*3+Y44*4+Z44*6+AA44*8</f>
        <v>0</v>
      </c>
      <c r="AD44" s="14"/>
      <c r="AE44" s="32"/>
      <c r="AF44" s="14"/>
      <c r="AG44" s="14"/>
      <c r="AH44" s="14"/>
      <c r="AI44" s="14"/>
      <c r="AJ44" s="199"/>
      <c r="AK44" s="276">
        <f>AD44*1+AE44*2+AF44*3+AG44*4+AH44*6+AI44*8</f>
        <v>0</v>
      </c>
      <c r="AL44" s="45">
        <f>AK44+AC44+U44</f>
        <v>4</v>
      </c>
      <c r="AN44" s="92" t="s">
        <v>26</v>
      </c>
      <c r="AO44" s="52">
        <v>1</v>
      </c>
      <c r="AP44" s="62" t="s">
        <v>61</v>
      </c>
      <c r="AQ44" s="73" t="s">
        <v>112</v>
      </c>
      <c r="AR44" s="122">
        <v>4</v>
      </c>
      <c r="AS44" s="5">
        <v>1</v>
      </c>
      <c r="AT44" s="13"/>
      <c r="AU44" s="11"/>
      <c r="AV44" s="7">
        <f>AS44+AT44+AU44</f>
        <v>1</v>
      </c>
      <c r="AW44" s="6">
        <v>7</v>
      </c>
      <c r="AX44" s="6"/>
      <c r="AY44" s="6"/>
      <c r="AZ44" s="8">
        <f>AW44+AX44+AY44</f>
        <v>7</v>
      </c>
      <c r="BA44" s="14"/>
      <c r="BB44" s="13"/>
      <c r="BC44" s="32"/>
      <c r="BD44" s="101">
        <v>1</v>
      </c>
      <c r="BE44" s="32"/>
      <c r="BF44" s="32"/>
      <c r="BG44" s="199">
        <f>$BD$41*AW44*20</f>
        <v>560</v>
      </c>
      <c r="BH44" s="7">
        <f>BA44*1+BB44*2+BC44*3+BD44*4+BE44*6+BF44*8</f>
        <v>4</v>
      </c>
      <c r="BI44" s="14"/>
      <c r="BJ44" s="13"/>
      <c r="BK44" s="14"/>
      <c r="BL44" s="14"/>
      <c r="BM44" s="14"/>
      <c r="BN44" s="14"/>
      <c r="BO44" s="199"/>
      <c r="BP44" s="7">
        <f>BI44*1+BJ44*2+BK44*3+BL44*4+BM44*6+BN44*8</f>
        <v>0</v>
      </c>
      <c r="BQ44" s="14"/>
      <c r="BR44" s="32"/>
      <c r="BS44" s="14"/>
      <c r="BT44" s="14"/>
      <c r="BU44" s="14"/>
      <c r="BV44" s="14"/>
      <c r="BW44" s="199"/>
      <c r="BX44" s="18">
        <f>BQ44*1+BR44*2+BS44*3+BT44*4+BU44*6+BV44*8</f>
        <v>0</v>
      </c>
      <c r="BY44" s="45">
        <f>BX44+BP44+BH44</f>
        <v>4</v>
      </c>
      <c r="CA44" s="440"/>
    </row>
    <row r="45" spans="1:79">
      <c r="A45" s="292"/>
      <c r="B45" s="53"/>
      <c r="C45" s="23" t="s">
        <v>14</v>
      </c>
      <c r="D45" s="113" t="s">
        <v>51</v>
      </c>
      <c r="E45" s="75">
        <f t="shared" ref="E45:AA45" si="52">SUM(E42:E44)</f>
        <v>14</v>
      </c>
      <c r="F45" s="65">
        <f t="shared" si="52"/>
        <v>3</v>
      </c>
      <c r="G45" s="65">
        <f t="shared" si="52"/>
        <v>0</v>
      </c>
      <c r="H45" s="65">
        <f t="shared" si="52"/>
        <v>0</v>
      </c>
      <c r="I45" s="75">
        <f t="shared" si="52"/>
        <v>3</v>
      </c>
      <c r="J45" s="65">
        <f t="shared" si="52"/>
        <v>26</v>
      </c>
      <c r="K45" s="65">
        <f t="shared" si="52"/>
        <v>0</v>
      </c>
      <c r="L45" s="65">
        <f t="shared" si="52"/>
        <v>0</v>
      </c>
      <c r="M45" s="65">
        <f t="shared" si="52"/>
        <v>26</v>
      </c>
      <c r="N45" s="65">
        <f t="shared" si="52"/>
        <v>0</v>
      </c>
      <c r="O45" s="65">
        <f t="shared" si="52"/>
        <v>0</v>
      </c>
      <c r="P45" s="65">
        <f t="shared" si="52"/>
        <v>0</v>
      </c>
      <c r="Q45" s="65">
        <f t="shared" si="52"/>
        <v>2</v>
      </c>
      <c r="R45" s="65">
        <f t="shared" si="52"/>
        <v>1</v>
      </c>
      <c r="S45" s="65">
        <f t="shared" si="52"/>
        <v>0</v>
      </c>
      <c r="T45" s="215">
        <f t="shared" si="52"/>
        <v>1824</v>
      </c>
      <c r="U45" s="65">
        <f t="shared" si="52"/>
        <v>14</v>
      </c>
      <c r="V45" s="65">
        <f t="shared" si="52"/>
        <v>0</v>
      </c>
      <c r="W45" s="65">
        <f t="shared" si="52"/>
        <v>0</v>
      </c>
      <c r="X45" s="65">
        <f t="shared" si="52"/>
        <v>0</v>
      </c>
      <c r="Y45" s="65">
        <f t="shared" si="52"/>
        <v>0</v>
      </c>
      <c r="Z45" s="65">
        <f t="shared" si="52"/>
        <v>0</v>
      </c>
      <c r="AA45" s="65">
        <f t="shared" si="52"/>
        <v>0</v>
      </c>
      <c r="AB45" s="212"/>
      <c r="AC45" s="65">
        <f t="shared" ref="AC45:AI45" si="53">SUM(AC42:AC44)</f>
        <v>0</v>
      </c>
      <c r="AD45" s="65">
        <f t="shared" si="53"/>
        <v>0</v>
      </c>
      <c r="AE45" s="65">
        <f t="shared" si="53"/>
        <v>0</v>
      </c>
      <c r="AF45" s="65">
        <f t="shared" si="53"/>
        <v>0</v>
      </c>
      <c r="AG45" s="65">
        <f t="shared" si="53"/>
        <v>0</v>
      </c>
      <c r="AH45" s="65">
        <f t="shared" si="53"/>
        <v>0</v>
      </c>
      <c r="AI45" s="65">
        <f t="shared" si="53"/>
        <v>0</v>
      </c>
      <c r="AJ45" s="212"/>
      <c r="AK45" s="162">
        <f>SUM(AK42:AK44)</f>
        <v>0</v>
      </c>
      <c r="AL45" s="65">
        <f>SUM(AL42:AL44)</f>
        <v>14</v>
      </c>
      <c r="AM45" s="223">
        <f>AJ45+AB45+T45</f>
        <v>1824</v>
      </c>
      <c r="AN45" s="109"/>
      <c r="AO45" s="53"/>
      <c r="AP45" s="23" t="s">
        <v>14</v>
      </c>
      <c r="AQ45" s="113" t="s">
        <v>51</v>
      </c>
      <c r="AR45" s="75">
        <f t="shared" ref="AR45:BV45" si="54">SUM(AR42:AR44)</f>
        <v>14</v>
      </c>
      <c r="AS45" s="65">
        <f t="shared" si="54"/>
        <v>3</v>
      </c>
      <c r="AT45" s="65">
        <f t="shared" si="54"/>
        <v>0</v>
      </c>
      <c r="AU45" s="65">
        <f t="shared" si="54"/>
        <v>0</v>
      </c>
      <c r="AV45" s="75">
        <f t="shared" si="54"/>
        <v>3</v>
      </c>
      <c r="AW45" s="65">
        <f t="shared" si="54"/>
        <v>26</v>
      </c>
      <c r="AX45" s="65">
        <f t="shared" si="54"/>
        <v>0</v>
      </c>
      <c r="AY45" s="65">
        <f t="shared" si="54"/>
        <v>0</v>
      </c>
      <c r="AZ45" s="65">
        <f t="shared" si="54"/>
        <v>26</v>
      </c>
      <c r="BA45" s="65">
        <f t="shared" si="54"/>
        <v>0</v>
      </c>
      <c r="BB45" s="65">
        <f t="shared" si="54"/>
        <v>0</v>
      </c>
      <c r="BC45" s="65">
        <f t="shared" si="54"/>
        <v>0</v>
      </c>
      <c r="BD45" s="65">
        <f t="shared" si="54"/>
        <v>2</v>
      </c>
      <c r="BE45" s="65">
        <f t="shared" si="54"/>
        <v>1</v>
      </c>
      <c r="BF45" s="65">
        <f t="shared" si="54"/>
        <v>0</v>
      </c>
      <c r="BG45" s="215">
        <f t="shared" si="54"/>
        <v>2280</v>
      </c>
      <c r="BH45" s="65">
        <f t="shared" si="54"/>
        <v>14</v>
      </c>
      <c r="BI45" s="65">
        <f t="shared" si="54"/>
        <v>0</v>
      </c>
      <c r="BJ45" s="65">
        <f t="shared" si="54"/>
        <v>0</v>
      </c>
      <c r="BK45" s="65">
        <f t="shared" si="54"/>
        <v>0</v>
      </c>
      <c r="BL45" s="65">
        <f t="shared" si="54"/>
        <v>0</v>
      </c>
      <c r="BM45" s="65">
        <f t="shared" si="54"/>
        <v>0</v>
      </c>
      <c r="BN45" s="65">
        <f t="shared" si="54"/>
        <v>0</v>
      </c>
      <c r="BO45" s="215">
        <f t="shared" si="54"/>
        <v>0</v>
      </c>
      <c r="BP45" s="65">
        <f t="shared" si="54"/>
        <v>0</v>
      </c>
      <c r="BQ45" s="65">
        <f t="shared" si="54"/>
        <v>0</v>
      </c>
      <c r="BR45" s="65">
        <f t="shared" si="54"/>
        <v>0</v>
      </c>
      <c r="BS45" s="65">
        <f t="shared" si="54"/>
        <v>0</v>
      </c>
      <c r="BT45" s="65">
        <f t="shared" si="54"/>
        <v>0</v>
      </c>
      <c r="BU45" s="65">
        <f t="shared" si="54"/>
        <v>0</v>
      </c>
      <c r="BV45" s="65">
        <f t="shared" si="54"/>
        <v>0</v>
      </c>
      <c r="BW45" s="212"/>
      <c r="BX45" s="65">
        <f>SUM(BX42:BX44)</f>
        <v>0</v>
      </c>
      <c r="BY45" s="65">
        <f>SUM(BY42:BY44)</f>
        <v>14</v>
      </c>
      <c r="BZ45" s="223">
        <f>BW45+BO45+BG45</f>
        <v>2280</v>
      </c>
      <c r="CA45" s="440">
        <f t="shared" si="29"/>
        <v>4104</v>
      </c>
    </row>
    <row r="46" spans="1:79">
      <c r="A46" s="292"/>
      <c r="B46" s="53"/>
      <c r="C46" s="23"/>
      <c r="D46" s="113"/>
      <c r="E46" s="211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80"/>
      <c r="AL46" s="212"/>
      <c r="AN46" s="109"/>
      <c r="AO46" s="53"/>
      <c r="AP46" s="23"/>
      <c r="AQ46" s="113"/>
      <c r="AR46" s="211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CA46" s="440"/>
    </row>
    <row r="47" spans="1:79">
      <c r="A47" s="292"/>
      <c r="B47" s="53"/>
      <c r="C47" s="23"/>
      <c r="D47" s="113" t="s">
        <v>50</v>
      </c>
      <c r="E47" s="209"/>
      <c r="F47" s="210"/>
      <c r="G47" s="210"/>
      <c r="H47" s="210"/>
      <c r="I47" s="210"/>
      <c r="J47" s="213">
        <v>30</v>
      </c>
      <c r="K47" s="213">
        <v>0</v>
      </c>
      <c r="L47" s="213">
        <v>0</v>
      </c>
      <c r="M47" s="213">
        <v>30</v>
      </c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81"/>
      <c r="AL47" s="210"/>
      <c r="AN47" s="109"/>
      <c r="AO47" s="53"/>
      <c r="AP47" s="23"/>
      <c r="AQ47" s="113" t="s">
        <v>50</v>
      </c>
      <c r="AR47" s="209"/>
      <c r="AS47" s="210"/>
      <c r="AT47" s="210"/>
      <c r="AU47" s="210"/>
      <c r="AV47" s="210"/>
      <c r="AW47" s="213">
        <v>45</v>
      </c>
      <c r="AX47" s="213">
        <v>0</v>
      </c>
      <c r="AY47" s="213">
        <v>0</v>
      </c>
      <c r="AZ47" s="69">
        <f>AW47+AX47+AY47</f>
        <v>45</v>
      </c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  <c r="CA47" s="440"/>
    </row>
    <row r="48" spans="1:79">
      <c r="A48" s="292"/>
      <c r="B48" s="53"/>
      <c r="C48" s="103" t="s">
        <v>30</v>
      </c>
      <c r="D48" s="228" t="s">
        <v>49</v>
      </c>
      <c r="E48" s="210"/>
      <c r="F48" s="74"/>
      <c r="G48" s="74"/>
      <c r="H48" s="74"/>
      <c r="I48" s="74"/>
      <c r="J48" s="207">
        <f>J47-J45</f>
        <v>4</v>
      </c>
      <c r="K48" s="207">
        <f>K47-K45</f>
        <v>0</v>
      </c>
      <c r="L48" s="207">
        <f>L47-L45</f>
        <v>0</v>
      </c>
      <c r="M48" s="207">
        <f>M47-M45</f>
        <v>4</v>
      </c>
      <c r="N48" s="74"/>
      <c r="O48" s="74"/>
      <c r="P48" s="74"/>
      <c r="Q48" s="74"/>
      <c r="R48" s="74"/>
      <c r="S48" s="74"/>
      <c r="T48" s="74"/>
      <c r="U48" s="35"/>
      <c r="V48" s="74"/>
      <c r="W48" s="74"/>
      <c r="X48" s="74"/>
      <c r="Y48" s="74"/>
      <c r="Z48" s="74"/>
      <c r="AA48" s="74"/>
      <c r="AB48" s="74"/>
      <c r="AC48" s="35"/>
      <c r="AD48" s="74"/>
      <c r="AE48" s="74"/>
      <c r="AF48" s="74"/>
      <c r="AG48" s="74"/>
      <c r="AH48" s="74"/>
      <c r="AI48" s="74"/>
      <c r="AJ48" s="74"/>
      <c r="AK48" s="278"/>
      <c r="AL48" s="35"/>
      <c r="AN48" s="109"/>
      <c r="AO48" s="53"/>
      <c r="AP48" s="103" t="s">
        <v>30</v>
      </c>
      <c r="AQ48" s="228" t="s">
        <v>49</v>
      </c>
      <c r="AR48" s="210"/>
      <c r="AS48" s="74"/>
      <c r="AT48" s="74"/>
      <c r="AU48" s="74"/>
      <c r="AV48" s="74"/>
      <c r="AW48" s="207">
        <f>AW47-AW45</f>
        <v>19</v>
      </c>
      <c r="AX48" s="207">
        <f>AX47-AX45</f>
        <v>0</v>
      </c>
      <c r="AY48" s="207">
        <f>AY47-AY45</f>
        <v>0</v>
      </c>
      <c r="AZ48" s="207">
        <f>AZ47-AZ45</f>
        <v>19</v>
      </c>
      <c r="BA48" s="74"/>
      <c r="BB48" s="74"/>
      <c r="BC48" s="74"/>
      <c r="BD48" s="74"/>
      <c r="BE48" s="74"/>
      <c r="BF48" s="74"/>
      <c r="BG48" s="74"/>
      <c r="BH48" s="35"/>
      <c r="BI48" s="74"/>
      <c r="BJ48" s="74"/>
      <c r="BK48" s="74"/>
      <c r="BL48" s="74"/>
      <c r="BM48" s="74"/>
      <c r="BN48" s="74"/>
      <c r="BO48" s="74"/>
      <c r="BP48" s="35"/>
      <c r="BQ48" s="74"/>
      <c r="BR48" s="74"/>
      <c r="BS48" s="74"/>
      <c r="BT48" s="74"/>
      <c r="BU48" s="74"/>
      <c r="BV48" s="74"/>
      <c r="BW48" s="74"/>
      <c r="BX48" s="74"/>
      <c r="BY48" s="35"/>
      <c r="CA48" s="440"/>
    </row>
    <row r="49" spans="1:79">
      <c r="A49" s="290"/>
      <c r="B49" s="80"/>
      <c r="C49" s="80"/>
      <c r="D49" s="80"/>
      <c r="E49" s="168"/>
      <c r="F49" s="80"/>
      <c r="G49" s="80"/>
      <c r="H49" s="80"/>
      <c r="I49" s="80"/>
      <c r="J49" s="40"/>
      <c r="K49" s="40"/>
      <c r="L49" s="40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128"/>
      <c r="AN49" s="92"/>
      <c r="AO49" s="80"/>
      <c r="AP49" s="80"/>
      <c r="AQ49" s="80"/>
      <c r="AR49" s="168"/>
      <c r="AS49" s="80"/>
      <c r="AT49" s="80"/>
      <c r="AU49" s="80"/>
      <c r="AV49" s="80"/>
      <c r="AW49" s="40"/>
      <c r="AX49" s="40"/>
      <c r="AY49" s="40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49"/>
      <c r="CA49" s="440"/>
    </row>
    <row r="50" spans="1:79" ht="31.5">
      <c r="A50" s="290"/>
      <c r="B50" s="453" t="s">
        <v>0</v>
      </c>
      <c r="C50" s="451" t="s">
        <v>1</v>
      </c>
      <c r="D50" s="26" t="s">
        <v>15</v>
      </c>
      <c r="E50" s="63"/>
      <c r="F50" s="442" t="s">
        <v>2</v>
      </c>
      <c r="G50" s="443"/>
      <c r="H50" s="443"/>
      <c r="I50" s="452" t="s">
        <v>3</v>
      </c>
      <c r="J50" s="442" t="s">
        <v>4</v>
      </c>
      <c r="K50" s="443"/>
      <c r="L50" s="443"/>
      <c r="M50" s="452" t="s">
        <v>5</v>
      </c>
      <c r="N50" s="442" t="s">
        <v>6</v>
      </c>
      <c r="O50" s="443"/>
      <c r="P50" s="443"/>
      <c r="Q50" s="443"/>
      <c r="R50" s="443"/>
      <c r="S50" s="443"/>
      <c r="T50" s="443"/>
      <c r="U50" s="443"/>
      <c r="V50" s="442" t="s">
        <v>6</v>
      </c>
      <c r="W50" s="443"/>
      <c r="X50" s="443"/>
      <c r="Y50" s="443"/>
      <c r="Z50" s="443"/>
      <c r="AA50" s="443"/>
      <c r="AB50" s="443"/>
      <c r="AC50" s="443"/>
      <c r="AD50" s="496" t="s">
        <v>7</v>
      </c>
      <c r="AE50" s="497"/>
      <c r="AF50" s="497"/>
      <c r="AG50" s="497"/>
      <c r="AH50" s="497"/>
      <c r="AI50" s="497"/>
      <c r="AJ50" s="497"/>
      <c r="AK50" s="497"/>
      <c r="AL50" s="445" t="s">
        <v>8</v>
      </c>
      <c r="AN50" s="92"/>
      <c r="AO50" s="453" t="s">
        <v>0</v>
      </c>
      <c r="AP50" s="451" t="s">
        <v>1</v>
      </c>
      <c r="AQ50" s="26" t="s">
        <v>15</v>
      </c>
      <c r="AR50" s="63"/>
      <c r="AS50" s="442" t="s">
        <v>2</v>
      </c>
      <c r="AT50" s="443"/>
      <c r="AU50" s="443"/>
      <c r="AV50" s="452" t="s">
        <v>3</v>
      </c>
      <c r="AW50" s="442" t="s">
        <v>4</v>
      </c>
      <c r="AX50" s="443"/>
      <c r="AY50" s="443"/>
      <c r="AZ50" s="452" t="s">
        <v>5</v>
      </c>
      <c r="BA50" s="442" t="s">
        <v>6</v>
      </c>
      <c r="BB50" s="443"/>
      <c r="BC50" s="443"/>
      <c r="BD50" s="443"/>
      <c r="BE50" s="443"/>
      <c r="BF50" s="443"/>
      <c r="BG50" s="443"/>
      <c r="BH50" s="443"/>
      <c r="BI50" s="442" t="s">
        <v>6</v>
      </c>
      <c r="BJ50" s="443"/>
      <c r="BK50" s="443"/>
      <c r="BL50" s="443"/>
      <c r="BM50" s="443"/>
      <c r="BN50" s="443"/>
      <c r="BO50" s="443"/>
      <c r="BP50" s="443"/>
      <c r="BQ50" s="442" t="s">
        <v>7</v>
      </c>
      <c r="BR50" s="443"/>
      <c r="BS50" s="443"/>
      <c r="BT50" s="443"/>
      <c r="BU50" s="443"/>
      <c r="BV50" s="443"/>
      <c r="BW50" s="443"/>
      <c r="BX50" s="443"/>
      <c r="BY50" s="445" t="s">
        <v>8</v>
      </c>
      <c r="CA50" s="440"/>
    </row>
    <row r="51" spans="1:79" ht="78.75">
      <c r="A51" s="290"/>
      <c r="B51" s="454"/>
      <c r="C51" s="443"/>
      <c r="D51" s="93"/>
      <c r="E51" s="94" t="s">
        <v>23</v>
      </c>
      <c r="F51" s="234" t="s">
        <v>9</v>
      </c>
      <c r="G51" s="234" t="s">
        <v>10</v>
      </c>
      <c r="H51" s="234" t="s">
        <v>11</v>
      </c>
      <c r="I51" s="443"/>
      <c r="J51" s="234" t="s">
        <v>9</v>
      </c>
      <c r="K51" s="234" t="s">
        <v>10</v>
      </c>
      <c r="L51" s="234" t="s">
        <v>11</v>
      </c>
      <c r="M51" s="443"/>
      <c r="N51" s="14">
        <v>1</v>
      </c>
      <c r="O51" s="14">
        <v>2</v>
      </c>
      <c r="P51" s="14">
        <v>3</v>
      </c>
      <c r="Q51" s="14">
        <v>4</v>
      </c>
      <c r="R51" s="14">
        <v>6</v>
      </c>
      <c r="S51" s="14">
        <v>8</v>
      </c>
      <c r="T51" s="199"/>
      <c r="U51" s="235" t="s">
        <v>12</v>
      </c>
      <c r="V51" s="14">
        <v>1</v>
      </c>
      <c r="W51" s="14">
        <v>2</v>
      </c>
      <c r="X51" s="14">
        <v>3</v>
      </c>
      <c r="Y51" s="14">
        <v>4</v>
      </c>
      <c r="Z51" s="14">
        <v>6</v>
      </c>
      <c r="AA51" s="14">
        <v>8</v>
      </c>
      <c r="AB51" s="199"/>
      <c r="AC51" s="235" t="s">
        <v>12</v>
      </c>
      <c r="AD51" s="14">
        <v>1</v>
      </c>
      <c r="AE51" s="14">
        <v>2</v>
      </c>
      <c r="AF51" s="14">
        <v>3</v>
      </c>
      <c r="AG51" s="14">
        <v>4</v>
      </c>
      <c r="AH51" s="14">
        <v>6</v>
      </c>
      <c r="AI51" s="14">
        <v>8</v>
      </c>
      <c r="AJ51" s="199"/>
      <c r="AK51" s="275" t="s">
        <v>13</v>
      </c>
      <c r="AL51" s="446"/>
      <c r="AN51" s="92"/>
      <c r="AO51" s="454"/>
      <c r="AP51" s="443"/>
      <c r="AQ51" s="244"/>
      <c r="AR51" s="94" t="s">
        <v>23</v>
      </c>
      <c r="AS51" s="247" t="s">
        <v>9</v>
      </c>
      <c r="AT51" s="247" t="s">
        <v>10</v>
      </c>
      <c r="AU51" s="247" t="s">
        <v>11</v>
      </c>
      <c r="AV51" s="443"/>
      <c r="AW51" s="253" t="s">
        <v>9</v>
      </c>
      <c r="AX51" s="253" t="s">
        <v>10</v>
      </c>
      <c r="AY51" s="253" t="s">
        <v>11</v>
      </c>
      <c r="AZ51" s="443"/>
      <c r="BA51" s="14">
        <v>1</v>
      </c>
      <c r="BB51" s="14">
        <v>2</v>
      </c>
      <c r="BC51" s="14">
        <v>3</v>
      </c>
      <c r="BD51" s="14">
        <v>4</v>
      </c>
      <c r="BE51" s="14">
        <v>6</v>
      </c>
      <c r="BF51" s="14">
        <v>8</v>
      </c>
      <c r="BG51" s="199" t="s">
        <v>46</v>
      </c>
      <c r="BH51" s="235" t="s">
        <v>12</v>
      </c>
      <c r="BI51" s="14">
        <v>1</v>
      </c>
      <c r="BJ51" s="14">
        <v>2</v>
      </c>
      <c r="BK51" s="14">
        <v>3</v>
      </c>
      <c r="BL51" s="14">
        <v>4</v>
      </c>
      <c r="BM51" s="14">
        <v>6</v>
      </c>
      <c r="BN51" s="14">
        <v>8</v>
      </c>
      <c r="BO51" s="199" t="s">
        <v>46</v>
      </c>
      <c r="BP51" s="235" t="s">
        <v>12</v>
      </c>
      <c r="BQ51" s="14">
        <v>1</v>
      </c>
      <c r="BR51" s="14">
        <v>2</v>
      </c>
      <c r="BS51" s="14">
        <v>3</v>
      </c>
      <c r="BT51" s="14">
        <v>4</v>
      </c>
      <c r="BU51" s="14">
        <v>6</v>
      </c>
      <c r="BV51" s="14">
        <v>8</v>
      </c>
      <c r="BW51" s="199" t="s">
        <v>46</v>
      </c>
      <c r="BX51" s="235" t="s">
        <v>13</v>
      </c>
      <c r="BY51" s="446"/>
      <c r="CA51" s="440"/>
    </row>
    <row r="52" spans="1:79" ht="24" customHeight="1">
      <c r="A52" s="290" t="s">
        <v>29</v>
      </c>
      <c r="B52" s="68">
        <v>2</v>
      </c>
      <c r="C52" s="62" t="s">
        <v>59</v>
      </c>
      <c r="D52" s="85" t="s">
        <v>53</v>
      </c>
      <c r="E52" s="4">
        <v>6</v>
      </c>
      <c r="F52" s="5"/>
      <c r="G52" s="5">
        <v>1</v>
      </c>
      <c r="H52" s="5"/>
      <c r="I52" s="7">
        <f>F52+G52+H52</f>
        <v>1</v>
      </c>
      <c r="J52" s="6"/>
      <c r="K52" s="6">
        <v>8</v>
      </c>
      <c r="L52" s="6"/>
      <c r="M52" s="8">
        <f>J52+K52+L52</f>
        <v>8</v>
      </c>
      <c r="N52" s="6"/>
      <c r="O52" s="13"/>
      <c r="P52" s="13"/>
      <c r="Q52" s="13"/>
      <c r="R52" s="13"/>
      <c r="S52" s="12"/>
      <c r="T52" s="199"/>
      <c r="U52" s="7">
        <f t="shared" ref="U52:U54" si="55">N52*1+O52*2+P52*3+Q52*4+R52*6+S52*8</f>
        <v>0</v>
      </c>
      <c r="V52" s="6"/>
      <c r="W52" s="12"/>
      <c r="X52" s="12"/>
      <c r="Y52" s="12"/>
      <c r="Z52" s="12">
        <v>1</v>
      </c>
      <c r="AA52" s="12"/>
      <c r="AB52" s="216">
        <f>$Z$51*K52*16</f>
        <v>768</v>
      </c>
      <c r="AC52" s="7">
        <f t="shared" ref="AC52:AC54" si="56">V52*1+W52*2+X52*3+Y52*4+Z52*6+AA52*8</f>
        <v>6</v>
      </c>
      <c r="AD52" s="12"/>
      <c r="AE52" s="12"/>
      <c r="AF52" s="12"/>
      <c r="AG52" s="12"/>
      <c r="AH52" s="12"/>
      <c r="AI52" s="12"/>
      <c r="AJ52" s="216"/>
      <c r="AK52" s="276">
        <f t="shared" ref="AK52:AK54" si="57">AD52*1+AE52*2+AF52*3+AG52*4+AH52*6+AI52*8</f>
        <v>0</v>
      </c>
      <c r="AL52" s="45">
        <f>AK52+AC52+U52</f>
        <v>6</v>
      </c>
      <c r="AN52" s="92" t="s">
        <v>29</v>
      </c>
      <c r="AO52" s="68">
        <v>2</v>
      </c>
      <c r="AP52" s="62" t="s">
        <v>59</v>
      </c>
      <c r="AQ52" s="85" t="s">
        <v>53</v>
      </c>
      <c r="AR52" s="4">
        <v>6</v>
      </c>
      <c r="AS52" s="5"/>
      <c r="AT52" s="5">
        <v>1</v>
      </c>
      <c r="AU52" s="5"/>
      <c r="AV52" s="7">
        <f>AS52+AT52+AU52</f>
        <v>1</v>
      </c>
      <c r="AW52" s="6"/>
      <c r="AX52" s="6">
        <v>8</v>
      </c>
      <c r="AY52" s="6"/>
      <c r="AZ52" s="8">
        <f>AW52+AX52+AY52</f>
        <v>8</v>
      </c>
      <c r="BA52" s="6"/>
      <c r="BB52" s="13"/>
      <c r="BC52" s="13"/>
      <c r="BD52" s="13"/>
      <c r="BE52" s="13"/>
      <c r="BF52" s="12"/>
      <c r="BG52" s="199"/>
      <c r="BH52" s="7">
        <f t="shared" ref="BH52:BH54" si="58">BA52*1+BB52*2+BC52*3+BD52*4+BE52*6+BF52*8</f>
        <v>0</v>
      </c>
      <c r="BI52" s="6"/>
      <c r="BJ52" s="12"/>
      <c r="BK52" s="12"/>
      <c r="BL52" s="12"/>
      <c r="BM52" s="12">
        <v>1</v>
      </c>
      <c r="BN52" s="12"/>
      <c r="BO52" s="216">
        <f>$BM$51*AX52*20</f>
        <v>960</v>
      </c>
      <c r="BP52" s="7">
        <f t="shared" ref="BP52:BP54" si="59">BI52*1+BJ52*2+BK52*3+BL52*4+BM52*6+BN52*8</f>
        <v>6</v>
      </c>
      <c r="BQ52" s="12"/>
      <c r="BR52" s="12"/>
      <c r="BS52" s="12"/>
      <c r="BT52" s="12"/>
      <c r="BU52" s="12"/>
      <c r="BV52" s="12"/>
      <c r="BW52" s="216"/>
      <c r="BX52" s="18">
        <f t="shared" ref="BX52:BX54" si="60">BQ52*1+BR52*2+BS52*3+BT52*4+BU52*6+BV52*8</f>
        <v>0</v>
      </c>
      <c r="BY52" s="45">
        <f t="shared" ref="BY52:BY54" si="61">BX52+BP52+BH52</f>
        <v>6</v>
      </c>
      <c r="CA52" s="440"/>
    </row>
    <row r="53" spans="1:79" ht="24" customHeight="1">
      <c r="A53" s="290" t="s">
        <v>29</v>
      </c>
      <c r="B53" s="68">
        <v>1</v>
      </c>
      <c r="C53" s="62" t="s">
        <v>60</v>
      </c>
      <c r="D53" s="85" t="s">
        <v>54</v>
      </c>
      <c r="E53" s="102">
        <v>8</v>
      </c>
      <c r="F53" s="101">
        <v>2</v>
      </c>
      <c r="G53" s="101"/>
      <c r="H53" s="6"/>
      <c r="I53" s="7">
        <f t="shared" ref="I53:I54" si="62">F53+G53+H53</f>
        <v>2</v>
      </c>
      <c r="J53" s="6">
        <v>18</v>
      </c>
      <c r="K53" s="6"/>
      <c r="L53" s="6"/>
      <c r="M53" s="8">
        <f t="shared" ref="M53:M54" si="63">J53+K53+L53</f>
        <v>18</v>
      </c>
      <c r="N53" s="6"/>
      <c r="O53" s="12"/>
      <c r="P53" s="12"/>
      <c r="Q53" s="101">
        <v>2</v>
      </c>
      <c r="R53" s="12"/>
      <c r="S53" s="12"/>
      <c r="T53" s="199">
        <f>$Q$51*J53*16</f>
        <v>1152</v>
      </c>
      <c r="U53" s="7">
        <f t="shared" si="55"/>
        <v>8</v>
      </c>
      <c r="V53" s="6"/>
      <c r="W53" s="12"/>
      <c r="X53" s="13"/>
      <c r="Y53" s="13"/>
      <c r="Z53" s="12"/>
      <c r="AA53" s="12"/>
      <c r="AB53" s="216"/>
      <c r="AC53" s="7">
        <f t="shared" si="56"/>
        <v>0</v>
      </c>
      <c r="AD53" s="12"/>
      <c r="AE53" s="12"/>
      <c r="AF53" s="12"/>
      <c r="AG53" s="12"/>
      <c r="AH53" s="12"/>
      <c r="AI53" s="12"/>
      <c r="AJ53" s="216"/>
      <c r="AK53" s="276">
        <f t="shared" si="57"/>
        <v>0</v>
      </c>
      <c r="AL53" s="45">
        <f>AK53+AC53+U53</f>
        <v>8</v>
      </c>
      <c r="AN53" s="92" t="s">
        <v>29</v>
      </c>
      <c r="AO53" s="68">
        <v>1</v>
      </c>
      <c r="AP53" s="62" t="s">
        <v>60</v>
      </c>
      <c r="AQ53" s="85" t="s">
        <v>54</v>
      </c>
      <c r="AR53" s="102">
        <v>8</v>
      </c>
      <c r="AS53" s="101">
        <v>2</v>
      </c>
      <c r="AT53" s="101"/>
      <c r="AU53" s="6"/>
      <c r="AV53" s="7">
        <f t="shared" ref="AV53:AV54" si="64">AS53+AT53+AU53</f>
        <v>2</v>
      </c>
      <c r="AW53" s="6">
        <v>18</v>
      </c>
      <c r="AX53" s="6"/>
      <c r="AY53" s="6"/>
      <c r="AZ53" s="8">
        <f t="shared" ref="AZ53:AZ54" si="65">AW53+AX53+AY53</f>
        <v>18</v>
      </c>
      <c r="BA53" s="6"/>
      <c r="BB53" s="12"/>
      <c r="BC53" s="12"/>
      <c r="BD53" s="101">
        <v>2</v>
      </c>
      <c r="BE53" s="12"/>
      <c r="BF53" s="12"/>
      <c r="BG53" s="199">
        <f>$BD$51*AW53*20</f>
        <v>1440</v>
      </c>
      <c r="BH53" s="7">
        <f t="shared" si="58"/>
        <v>8</v>
      </c>
      <c r="BI53" s="6"/>
      <c r="BJ53" s="12"/>
      <c r="BK53" s="13"/>
      <c r="BL53" s="13"/>
      <c r="BM53" s="12"/>
      <c r="BN53" s="12"/>
      <c r="BO53" s="216"/>
      <c r="BP53" s="7">
        <f t="shared" si="59"/>
        <v>0</v>
      </c>
      <c r="BQ53" s="12"/>
      <c r="BR53" s="12"/>
      <c r="BS53" s="12"/>
      <c r="BT53" s="12"/>
      <c r="BU53" s="12"/>
      <c r="BV53" s="12"/>
      <c r="BW53" s="216"/>
      <c r="BX53" s="18">
        <f t="shared" si="60"/>
        <v>0</v>
      </c>
      <c r="BY53" s="45">
        <f t="shared" si="61"/>
        <v>8</v>
      </c>
      <c r="CA53" s="440"/>
    </row>
    <row r="54" spans="1:79" ht="24" customHeight="1">
      <c r="A54" s="290" t="s">
        <v>29</v>
      </c>
      <c r="B54" s="51">
        <v>2</v>
      </c>
      <c r="C54" s="62" t="s">
        <v>61</v>
      </c>
      <c r="D54" s="85" t="s">
        <v>55</v>
      </c>
      <c r="E54" s="97">
        <v>8</v>
      </c>
      <c r="F54" s="5">
        <v>1</v>
      </c>
      <c r="G54" s="5">
        <v>1</v>
      </c>
      <c r="H54" s="5"/>
      <c r="I54" s="7">
        <f t="shared" si="62"/>
        <v>2</v>
      </c>
      <c r="J54" s="6">
        <v>16</v>
      </c>
      <c r="K54" s="6">
        <v>9</v>
      </c>
      <c r="L54" s="6"/>
      <c r="M54" s="8">
        <f t="shared" si="63"/>
        <v>25</v>
      </c>
      <c r="N54" s="6"/>
      <c r="O54" s="5"/>
      <c r="P54" s="5"/>
      <c r="Q54" s="5">
        <v>1</v>
      </c>
      <c r="R54" s="5"/>
      <c r="S54" s="5"/>
      <c r="T54" s="199">
        <f>$Q$51*J54*16</f>
        <v>1024</v>
      </c>
      <c r="U54" s="7">
        <f t="shared" si="55"/>
        <v>4</v>
      </c>
      <c r="V54" s="6"/>
      <c r="W54" s="5"/>
      <c r="X54" s="5"/>
      <c r="Y54" s="5">
        <v>1</v>
      </c>
      <c r="Z54" s="5"/>
      <c r="AA54" s="5"/>
      <c r="AB54" s="216">
        <f>$Y$51*K54*16</f>
        <v>576</v>
      </c>
      <c r="AC54" s="7">
        <f t="shared" si="56"/>
        <v>4</v>
      </c>
      <c r="AD54" s="6"/>
      <c r="AE54" s="6"/>
      <c r="AF54" s="6"/>
      <c r="AG54" s="6"/>
      <c r="AH54" s="6"/>
      <c r="AI54" s="6"/>
      <c r="AJ54" s="219"/>
      <c r="AK54" s="276">
        <f t="shared" si="57"/>
        <v>0</v>
      </c>
      <c r="AL54" s="45">
        <f>AK54+AC54+U54</f>
        <v>8</v>
      </c>
      <c r="AN54" s="92" t="s">
        <v>29</v>
      </c>
      <c r="AO54" s="51">
        <v>2</v>
      </c>
      <c r="AP54" s="62" t="s">
        <v>61</v>
      </c>
      <c r="AQ54" s="85" t="s">
        <v>55</v>
      </c>
      <c r="AR54" s="97">
        <v>8</v>
      </c>
      <c r="AS54" s="5">
        <v>1</v>
      </c>
      <c r="AT54" s="5">
        <v>1</v>
      </c>
      <c r="AU54" s="5"/>
      <c r="AV54" s="7">
        <f t="shared" si="64"/>
        <v>2</v>
      </c>
      <c r="AW54" s="6">
        <v>16</v>
      </c>
      <c r="AX54" s="6">
        <v>9</v>
      </c>
      <c r="AY54" s="6"/>
      <c r="AZ54" s="8">
        <f t="shared" si="65"/>
        <v>25</v>
      </c>
      <c r="BA54" s="6"/>
      <c r="BB54" s="5"/>
      <c r="BC54" s="5"/>
      <c r="BD54" s="5">
        <v>1</v>
      </c>
      <c r="BE54" s="5"/>
      <c r="BF54" s="5"/>
      <c r="BG54" s="199">
        <f>$BD$51*AW54*20</f>
        <v>1280</v>
      </c>
      <c r="BH54" s="7">
        <f t="shared" si="58"/>
        <v>4</v>
      </c>
      <c r="BI54" s="6"/>
      <c r="BJ54" s="5"/>
      <c r="BK54" s="5"/>
      <c r="BL54" s="5">
        <v>1</v>
      </c>
      <c r="BM54" s="5"/>
      <c r="BN54" s="5"/>
      <c r="BO54" s="216">
        <f>$BL$51*AX54*20</f>
        <v>720</v>
      </c>
      <c r="BP54" s="7">
        <f t="shared" si="59"/>
        <v>4</v>
      </c>
      <c r="BQ54" s="6"/>
      <c r="BR54" s="6"/>
      <c r="BS54" s="6"/>
      <c r="BT54" s="6"/>
      <c r="BU54" s="6"/>
      <c r="BV54" s="6"/>
      <c r="BW54" s="219"/>
      <c r="BX54" s="18">
        <f t="shared" si="60"/>
        <v>0</v>
      </c>
      <c r="BY54" s="45">
        <f t="shared" si="61"/>
        <v>8</v>
      </c>
      <c r="CA54" s="440"/>
    </row>
    <row r="55" spans="1:79">
      <c r="A55" s="290"/>
      <c r="B55" s="58"/>
      <c r="C55" s="36"/>
      <c r="D55" s="113" t="s">
        <v>51</v>
      </c>
      <c r="E55" s="64">
        <f t="shared" ref="E55:S55" si="66">SUM(E52:E54)</f>
        <v>22</v>
      </c>
      <c r="F55" s="64">
        <f t="shared" si="66"/>
        <v>3</v>
      </c>
      <c r="G55" s="64">
        <f t="shared" si="66"/>
        <v>2</v>
      </c>
      <c r="H55" s="64">
        <f t="shared" si="66"/>
        <v>0</v>
      </c>
      <c r="I55" s="64">
        <f t="shared" si="66"/>
        <v>5</v>
      </c>
      <c r="J55" s="64">
        <f t="shared" si="66"/>
        <v>34</v>
      </c>
      <c r="K55" s="64">
        <f t="shared" si="66"/>
        <v>17</v>
      </c>
      <c r="L55" s="64">
        <f t="shared" si="66"/>
        <v>0</v>
      </c>
      <c r="M55" s="64">
        <f t="shared" si="66"/>
        <v>51</v>
      </c>
      <c r="N55" s="64">
        <f t="shared" si="66"/>
        <v>0</v>
      </c>
      <c r="O55" s="64">
        <f t="shared" si="66"/>
        <v>0</v>
      </c>
      <c r="P55" s="64">
        <f t="shared" si="66"/>
        <v>0</v>
      </c>
      <c r="Q55" s="64">
        <f t="shared" si="66"/>
        <v>3</v>
      </c>
      <c r="R55" s="64">
        <f t="shared" si="66"/>
        <v>0</v>
      </c>
      <c r="S55" s="64">
        <f t="shared" si="66"/>
        <v>0</v>
      </c>
      <c r="T55" s="217">
        <f>SUM(T53:T54)</f>
        <v>2176</v>
      </c>
      <c r="U55" s="64">
        <f t="shared" ref="U55:AI55" si="67">SUM(U52:U54)</f>
        <v>12</v>
      </c>
      <c r="V55" s="64">
        <f t="shared" si="67"/>
        <v>0</v>
      </c>
      <c r="W55" s="64">
        <f t="shared" si="67"/>
        <v>0</v>
      </c>
      <c r="X55" s="64">
        <f t="shared" si="67"/>
        <v>0</v>
      </c>
      <c r="Y55" s="64">
        <f t="shared" si="67"/>
        <v>1</v>
      </c>
      <c r="Z55" s="64">
        <f t="shared" si="67"/>
        <v>1</v>
      </c>
      <c r="AA55" s="64">
        <f t="shared" si="67"/>
        <v>0</v>
      </c>
      <c r="AB55" s="217">
        <f t="shared" si="67"/>
        <v>1344</v>
      </c>
      <c r="AC55" s="64">
        <f t="shared" si="67"/>
        <v>10</v>
      </c>
      <c r="AD55" s="64">
        <f t="shared" si="67"/>
        <v>0</v>
      </c>
      <c r="AE55" s="64">
        <f t="shared" si="67"/>
        <v>0</v>
      </c>
      <c r="AF55" s="64">
        <f t="shared" si="67"/>
        <v>0</v>
      </c>
      <c r="AG55" s="64">
        <f t="shared" si="67"/>
        <v>0</v>
      </c>
      <c r="AH55" s="64">
        <f t="shared" si="67"/>
        <v>0</v>
      </c>
      <c r="AI55" s="64">
        <f t="shared" si="67"/>
        <v>0</v>
      </c>
      <c r="AJ55" s="196"/>
      <c r="AK55" s="161">
        <f>SUM(AK52:AK54)</f>
        <v>0</v>
      </c>
      <c r="AL55" s="64">
        <f>SUM(AL52:AL54)</f>
        <v>22</v>
      </c>
      <c r="AM55" s="223">
        <f>AJ55+AB55+T55</f>
        <v>3520</v>
      </c>
      <c r="AN55" s="92"/>
      <c r="AO55" s="58"/>
      <c r="AP55" s="36"/>
      <c r="AQ55" s="113" t="s">
        <v>51</v>
      </c>
      <c r="AR55" s="64">
        <f t="shared" ref="AR55:BF55" si="68">SUM(AR52:AR54)</f>
        <v>22</v>
      </c>
      <c r="AS55" s="64">
        <f t="shared" si="68"/>
        <v>3</v>
      </c>
      <c r="AT55" s="64">
        <f t="shared" si="68"/>
        <v>2</v>
      </c>
      <c r="AU55" s="64">
        <f t="shared" si="68"/>
        <v>0</v>
      </c>
      <c r="AV55" s="64">
        <f t="shared" si="68"/>
        <v>5</v>
      </c>
      <c r="AW55" s="64">
        <f>SUM(AW52:AW54)</f>
        <v>34</v>
      </c>
      <c r="AX55" s="64">
        <f t="shared" si="68"/>
        <v>17</v>
      </c>
      <c r="AY55" s="64">
        <f t="shared" si="68"/>
        <v>0</v>
      </c>
      <c r="AZ55" s="64">
        <f t="shared" si="68"/>
        <v>51</v>
      </c>
      <c r="BA55" s="64">
        <f t="shared" si="68"/>
        <v>0</v>
      </c>
      <c r="BB55" s="64">
        <f t="shared" si="68"/>
        <v>0</v>
      </c>
      <c r="BC55" s="64">
        <f t="shared" si="68"/>
        <v>0</v>
      </c>
      <c r="BD55" s="64">
        <f t="shared" si="68"/>
        <v>3</v>
      </c>
      <c r="BE55" s="64">
        <f t="shared" si="68"/>
        <v>0</v>
      </c>
      <c r="BF55" s="64">
        <f t="shared" si="68"/>
        <v>0</v>
      </c>
      <c r="BG55" s="217">
        <f>SUM(BG53:BG54)</f>
        <v>2720</v>
      </c>
      <c r="BH55" s="64">
        <f t="shared" ref="BH55:BV55" si="69">SUM(BH52:BH54)</f>
        <v>12</v>
      </c>
      <c r="BI55" s="64">
        <f t="shared" si="69"/>
        <v>0</v>
      </c>
      <c r="BJ55" s="64">
        <f t="shared" si="69"/>
        <v>0</v>
      </c>
      <c r="BK55" s="64">
        <f t="shared" si="69"/>
        <v>0</v>
      </c>
      <c r="BL55" s="64">
        <f t="shared" si="69"/>
        <v>1</v>
      </c>
      <c r="BM55" s="64">
        <f t="shared" si="69"/>
        <v>1</v>
      </c>
      <c r="BN55" s="64">
        <f t="shared" si="69"/>
        <v>0</v>
      </c>
      <c r="BO55" s="217">
        <f t="shared" si="69"/>
        <v>1680</v>
      </c>
      <c r="BP55" s="64">
        <f t="shared" si="69"/>
        <v>10</v>
      </c>
      <c r="BQ55" s="64">
        <f t="shared" si="69"/>
        <v>0</v>
      </c>
      <c r="BR55" s="64">
        <f t="shared" si="69"/>
        <v>0</v>
      </c>
      <c r="BS55" s="64">
        <f t="shared" si="69"/>
        <v>0</v>
      </c>
      <c r="BT55" s="64">
        <f t="shared" si="69"/>
        <v>0</v>
      </c>
      <c r="BU55" s="64">
        <f t="shared" si="69"/>
        <v>0</v>
      </c>
      <c r="BV55" s="64">
        <f t="shared" si="69"/>
        <v>0</v>
      </c>
      <c r="BW55" s="196"/>
      <c r="BX55" s="64">
        <f>SUM(BX52:BX54)</f>
        <v>0</v>
      </c>
      <c r="BY55" s="64">
        <f>SUM(BY52:BY54)</f>
        <v>22</v>
      </c>
      <c r="BZ55" s="223">
        <f>BW55+BO55+BG55</f>
        <v>4400</v>
      </c>
      <c r="CA55" s="440">
        <f t="shared" si="29"/>
        <v>7920</v>
      </c>
    </row>
    <row r="56" spans="1:79">
      <c r="A56" s="290"/>
      <c r="B56" s="55"/>
      <c r="C56" s="103" t="s">
        <v>30</v>
      </c>
      <c r="D56" s="113"/>
      <c r="E56" s="196"/>
      <c r="F56" s="199"/>
      <c r="G56" s="199"/>
      <c r="H56" s="199"/>
      <c r="I56" s="199"/>
      <c r="J56" s="200"/>
      <c r="K56" s="199"/>
      <c r="L56" s="199"/>
      <c r="M56" s="201"/>
      <c r="N56" s="202"/>
      <c r="O56" s="202"/>
      <c r="P56" s="202"/>
      <c r="Q56" s="202"/>
      <c r="R56" s="202"/>
      <c r="S56" s="202"/>
      <c r="T56" s="202"/>
      <c r="U56" s="203"/>
      <c r="V56" s="202"/>
      <c r="W56" s="202"/>
      <c r="X56" s="202"/>
      <c r="Y56" s="202"/>
      <c r="Z56" s="202"/>
      <c r="AA56" s="202"/>
      <c r="AB56" s="202"/>
      <c r="AC56" s="203"/>
      <c r="AD56" s="202"/>
      <c r="AE56" s="202"/>
      <c r="AF56" s="202"/>
      <c r="AG56" s="202"/>
      <c r="AH56" s="202"/>
      <c r="AI56" s="202"/>
      <c r="AJ56" s="202"/>
      <c r="AK56" s="282"/>
      <c r="AL56" s="34"/>
      <c r="AN56" s="92"/>
      <c r="AO56" s="55"/>
      <c r="AP56" s="103" t="s">
        <v>30</v>
      </c>
      <c r="AQ56" s="113"/>
      <c r="AR56" s="196"/>
      <c r="AS56" s="199"/>
      <c r="AT56" s="199"/>
      <c r="AU56" s="199"/>
      <c r="AV56" s="199"/>
      <c r="AW56" s="200"/>
      <c r="AX56" s="199"/>
      <c r="AY56" s="199"/>
      <c r="AZ56" s="201"/>
      <c r="BA56" s="202"/>
      <c r="BB56" s="202"/>
      <c r="BC56" s="202"/>
      <c r="BD56" s="202"/>
      <c r="BE56" s="202"/>
      <c r="BF56" s="202"/>
      <c r="BG56" s="202"/>
      <c r="BH56" s="203"/>
      <c r="BI56" s="202"/>
      <c r="BJ56" s="202"/>
      <c r="BK56" s="202"/>
      <c r="BL56" s="202"/>
      <c r="BM56" s="202"/>
      <c r="BN56" s="202"/>
      <c r="BO56" s="202"/>
      <c r="BP56" s="203"/>
      <c r="BQ56" s="202"/>
      <c r="BR56" s="202"/>
      <c r="BS56" s="202"/>
      <c r="BT56" s="202"/>
      <c r="BU56" s="202"/>
      <c r="BV56" s="202"/>
      <c r="BW56" s="202"/>
      <c r="BX56" s="199"/>
      <c r="BY56" s="34"/>
      <c r="CA56" s="440"/>
    </row>
    <row r="57" spans="1:79" s="188" customFormat="1">
      <c r="A57" s="291"/>
      <c r="B57" s="194"/>
      <c r="C57" s="238"/>
      <c r="D57" s="113" t="s">
        <v>50</v>
      </c>
      <c r="E57" s="69"/>
      <c r="F57" s="32"/>
      <c r="G57" s="32"/>
      <c r="H57" s="32"/>
      <c r="I57" s="32"/>
      <c r="J57" s="36">
        <v>30</v>
      </c>
      <c r="K57" s="36">
        <v>24</v>
      </c>
      <c r="L57" s="36">
        <v>0</v>
      </c>
      <c r="M57" s="36">
        <v>54</v>
      </c>
      <c r="N57" s="74"/>
      <c r="O57" s="74"/>
      <c r="P57" s="74"/>
      <c r="Q57" s="74"/>
      <c r="R57" s="74"/>
      <c r="S57" s="74"/>
      <c r="T57" s="74"/>
      <c r="U57" s="59"/>
      <c r="V57" s="74"/>
      <c r="W57" s="74"/>
      <c r="X57" s="74"/>
      <c r="Y57" s="74"/>
      <c r="Z57" s="74"/>
      <c r="AA57" s="74"/>
      <c r="AB57" s="74"/>
      <c r="AC57" s="59"/>
      <c r="AD57" s="74"/>
      <c r="AE57" s="74"/>
      <c r="AF57" s="74"/>
      <c r="AG57" s="74"/>
      <c r="AH57" s="74"/>
      <c r="AI57" s="74"/>
      <c r="AJ57" s="74"/>
      <c r="AK57" s="283"/>
      <c r="AL57" s="59"/>
      <c r="AN57" s="93"/>
      <c r="AO57" s="194"/>
      <c r="AP57" s="260"/>
      <c r="AQ57" s="113" t="s">
        <v>50</v>
      </c>
      <c r="AR57" s="69"/>
      <c r="AS57" s="32"/>
      <c r="AT57" s="32"/>
      <c r="AU57" s="32"/>
      <c r="AV57" s="32"/>
      <c r="AW57" s="36">
        <v>45</v>
      </c>
      <c r="AX57" s="36">
        <v>24</v>
      </c>
      <c r="AY57" s="36">
        <v>0</v>
      </c>
      <c r="AZ57" s="69">
        <f>AW57+AX57+AY57</f>
        <v>69</v>
      </c>
      <c r="BA57" s="74"/>
      <c r="BB57" s="74"/>
      <c r="BC57" s="74"/>
      <c r="BD57" s="74"/>
      <c r="BE57" s="74"/>
      <c r="BF57" s="74"/>
      <c r="BG57" s="74"/>
      <c r="BH57" s="59"/>
      <c r="BI57" s="74"/>
      <c r="BJ57" s="74"/>
      <c r="BK57" s="74"/>
      <c r="BL57" s="74"/>
      <c r="BM57" s="74"/>
      <c r="BN57" s="74"/>
      <c r="BO57" s="74"/>
      <c r="BP57" s="59"/>
      <c r="BQ57" s="74"/>
      <c r="BR57" s="74"/>
      <c r="BS57" s="74"/>
      <c r="BT57" s="74"/>
      <c r="BU57" s="74"/>
      <c r="BV57" s="74"/>
      <c r="BW57" s="74"/>
      <c r="BX57" s="32"/>
      <c r="BY57" s="59"/>
      <c r="CA57" s="440"/>
    </row>
    <row r="58" spans="1:79" s="188" customFormat="1">
      <c r="A58" s="291"/>
      <c r="B58" s="194"/>
      <c r="C58" s="238"/>
      <c r="D58" s="228" t="s">
        <v>49</v>
      </c>
      <c r="E58" s="69"/>
      <c r="F58" s="32"/>
      <c r="G58" s="32"/>
      <c r="H58" s="32"/>
      <c r="I58" s="32"/>
      <c r="J58" s="208">
        <f>J57-J55</f>
        <v>-4</v>
      </c>
      <c r="K58" s="208">
        <f>K57-K55</f>
        <v>7</v>
      </c>
      <c r="L58" s="208">
        <f>L57-L55</f>
        <v>0</v>
      </c>
      <c r="M58" s="208">
        <f>M57-M55</f>
        <v>3</v>
      </c>
      <c r="N58" s="74"/>
      <c r="O58" s="74"/>
      <c r="P58" s="74"/>
      <c r="Q58" s="74"/>
      <c r="R58" s="74"/>
      <c r="S58" s="74"/>
      <c r="T58" s="74"/>
      <c r="U58" s="59"/>
      <c r="V58" s="74"/>
      <c r="W58" s="74"/>
      <c r="X58" s="74"/>
      <c r="Y58" s="74"/>
      <c r="Z58" s="74"/>
      <c r="AA58" s="74"/>
      <c r="AB58" s="74"/>
      <c r="AC58" s="59"/>
      <c r="AD58" s="74"/>
      <c r="AE58" s="74"/>
      <c r="AF58" s="74"/>
      <c r="AG58" s="74"/>
      <c r="AH58" s="74"/>
      <c r="AI58" s="74"/>
      <c r="AJ58" s="74"/>
      <c r="AK58" s="283"/>
      <c r="AL58" s="59"/>
      <c r="AN58" s="93"/>
      <c r="AO58" s="194"/>
      <c r="AP58" s="260"/>
      <c r="AQ58" s="228" t="s">
        <v>49</v>
      </c>
      <c r="AR58" s="69"/>
      <c r="AS58" s="32"/>
      <c r="AT58" s="32"/>
      <c r="AU58" s="32"/>
      <c r="AV58" s="32"/>
      <c r="AW58" s="208">
        <f>AW57-AW55</f>
        <v>11</v>
      </c>
      <c r="AX58" s="208">
        <f>AX57-AX55</f>
        <v>7</v>
      </c>
      <c r="AY58" s="208">
        <f>AY57-AY55</f>
        <v>0</v>
      </c>
      <c r="AZ58" s="208">
        <f>AZ57-AZ55</f>
        <v>18</v>
      </c>
      <c r="BA58" s="74"/>
      <c r="BB58" s="74"/>
      <c r="BC58" s="74"/>
      <c r="BD58" s="74"/>
      <c r="BE58" s="74"/>
      <c r="BF58" s="74"/>
      <c r="BG58" s="74"/>
      <c r="BH58" s="59"/>
      <c r="BI58" s="74"/>
      <c r="BJ58" s="74"/>
      <c r="BK58" s="74"/>
      <c r="BL58" s="74"/>
      <c r="BM58" s="74"/>
      <c r="BN58" s="74"/>
      <c r="BO58" s="74"/>
      <c r="BP58" s="59"/>
      <c r="BQ58" s="74"/>
      <c r="BR58" s="74"/>
      <c r="BS58" s="74"/>
      <c r="BT58" s="74"/>
      <c r="BU58" s="74"/>
      <c r="BV58" s="74"/>
      <c r="BW58" s="74"/>
      <c r="BX58" s="32"/>
      <c r="BY58" s="59"/>
      <c r="CA58" s="440"/>
    </row>
    <row r="59" spans="1:79">
      <c r="A59" s="290"/>
      <c r="B59" s="233"/>
      <c r="C59" s="233"/>
      <c r="D59" s="233"/>
      <c r="E59" s="129"/>
      <c r="F59" s="233"/>
      <c r="G59" s="233"/>
      <c r="H59" s="233"/>
      <c r="I59" s="233"/>
      <c r="J59" s="125"/>
      <c r="K59" s="125"/>
      <c r="L59" s="125"/>
      <c r="M59" s="129"/>
      <c r="N59" s="129"/>
      <c r="O59" s="129"/>
      <c r="P59" s="129"/>
      <c r="Q59" s="129"/>
      <c r="R59" s="129"/>
      <c r="S59" s="129"/>
      <c r="T59" s="127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284"/>
      <c r="AL59" s="126"/>
      <c r="AN59" s="92"/>
      <c r="AO59" s="233"/>
      <c r="AP59" s="257"/>
      <c r="AQ59" s="257"/>
      <c r="AR59" s="129"/>
      <c r="AS59" s="246"/>
      <c r="AT59" s="246"/>
      <c r="AU59" s="246"/>
      <c r="AV59" s="246"/>
      <c r="AW59" s="125"/>
      <c r="AX59" s="125"/>
      <c r="AY59" s="125"/>
      <c r="AZ59" s="129"/>
      <c r="BA59" s="129"/>
      <c r="BB59" s="129"/>
      <c r="BC59" s="129"/>
      <c r="BD59" s="129"/>
      <c r="BE59" s="129"/>
      <c r="BF59" s="129"/>
      <c r="BG59" s="127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6"/>
      <c r="CA59" s="440"/>
    </row>
    <row r="60" spans="1:79" ht="31.5">
      <c r="A60" s="290"/>
      <c r="B60" s="449" t="s">
        <v>32</v>
      </c>
      <c r="C60" s="451" t="s">
        <v>1</v>
      </c>
      <c r="D60" s="26" t="s">
        <v>15</v>
      </c>
      <c r="E60" s="63"/>
      <c r="F60" s="442" t="s">
        <v>2</v>
      </c>
      <c r="G60" s="443"/>
      <c r="H60" s="443"/>
      <c r="I60" s="452" t="s">
        <v>3</v>
      </c>
      <c r="J60" s="453" t="s">
        <v>4</v>
      </c>
      <c r="K60" s="443"/>
      <c r="L60" s="443"/>
      <c r="M60" s="452" t="s">
        <v>5</v>
      </c>
      <c r="N60" s="442" t="s">
        <v>6</v>
      </c>
      <c r="O60" s="443"/>
      <c r="P60" s="443"/>
      <c r="Q60" s="443"/>
      <c r="R60" s="443"/>
      <c r="S60" s="443"/>
      <c r="T60" s="443"/>
      <c r="U60" s="443"/>
      <c r="V60" s="442" t="s">
        <v>6</v>
      </c>
      <c r="W60" s="443"/>
      <c r="X60" s="443"/>
      <c r="Y60" s="443"/>
      <c r="Z60" s="443"/>
      <c r="AA60" s="443"/>
      <c r="AB60" s="443"/>
      <c r="AC60" s="443"/>
      <c r="AD60" s="496" t="s">
        <v>7</v>
      </c>
      <c r="AE60" s="497"/>
      <c r="AF60" s="497"/>
      <c r="AG60" s="497"/>
      <c r="AH60" s="497"/>
      <c r="AI60" s="497"/>
      <c r="AJ60" s="497"/>
      <c r="AK60" s="497"/>
      <c r="AL60" s="445" t="s">
        <v>8</v>
      </c>
      <c r="AN60" s="92"/>
      <c r="AO60" s="449" t="s">
        <v>32</v>
      </c>
      <c r="AP60" s="451" t="s">
        <v>1</v>
      </c>
      <c r="AQ60" s="26" t="s">
        <v>15</v>
      </c>
      <c r="AR60" s="63"/>
      <c r="AS60" s="442" t="s">
        <v>2</v>
      </c>
      <c r="AT60" s="443"/>
      <c r="AU60" s="443"/>
      <c r="AV60" s="452" t="s">
        <v>3</v>
      </c>
      <c r="AW60" s="453" t="s">
        <v>4</v>
      </c>
      <c r="AX60" s="443"/>
      <c r="AY60" s="443"/>
      <c r="AZ60" s="452" t="s">
        <v>5</v>
      </c>
      <c r="BA60" s="442" t="s">
        <v>6</v>
      </c>
      <c r="BB60" s="443"/>
      <c r="BC60" s="443"/>
      <c r="BD60" s="443"/>
      <c r="BE60" s="443"/>
      <c r="BF60" s="443"/>
      <c r="BG60" s="443"/>
      <c r="BH60" s="443"/>
      <c r="BI60" s="442" t="s">
        <v>6</v>
      </c>
      <c r="BJ60" s="443"/>
      <c r="BK60" s="443"/>
      <c r="BL60" s="443"/>
      <c r="BM60" s="443"/>
      <c r="BN60" s="443"/>
      <c r="BO60" s="443"/>
      <c r="BP60" s="443"/>
      <c r="BQ60" s="442" t="s">
        <v>7</v>
      </c>
      <c r="BR60" s="443"/>
      <c r="BS60" s="443"/>
      <c r="BT60" s="443"/>
      <c r="BU60" s="443"/>
      <c r="BV60" s="443"/>
      <c r="BW60" s="443"/>
      <c r="BX60" s="443"/>
      <c r="BY60" s="445" t="s">
        <v>8</v>
      </c>
      <c r="CA60" s="440"/>
    </row>
    <row r="61" spans="1:79" ht="78.75">
      <c r="A61" s="290"/>
      <c r="B61" s="450"/>
      <c r="C61" s="443"/>
      <c r="D61" s="93"/>
      <c r="E61" s="94" t="s">
        <v>23</v>
      </c>
      <c r="F61" s="234" t="s">
        <v>9</v>
      </c>
      <c r="G61" s="234" t="s">
        <v>10</v>
      </c>
      <c r="H61" s="234" t="s">
        <v>11</v>
      </c>
      <c r="I61" s="443"/>
      <c r="J61" s="236" t="s">
        <v>9</v>
      </c>
      <c r="K61" s="234" t="s">
        <v>10</v>
      </c>
      <c r="L61" s="234" t="s">
        <v>11</v>
      </c>
      <c r="M61" s="443"/>
      <c r="N61" s="14">
        <v>1</v>
      </c>
      <c r="O61" s="14">
        <v>2</v>
      </c>
      <c r="P61" s="14">
        <v>3</v>
      </c>
      <c r="Q61" s="14">
        <v>4</v>
      </c>
      <c r="R61" s="14">
        <v>6</v>
      </c>
      <c r="S61" s="14">
        <v>8</v>
      </c>
      <c r="T61" s="199"/>
      <c r="U61" s="235" t="s">
        <v>12</v>
      </c>
      <c r="V61" s="14">
        <v>1</v>
      </c>
      <c r="W61" s="14">
        <v>2</v>
      </c>
      <c r="X61" s="14">
        <v>3</v>
      </c>
      <c r="Y61" s="14">
        <v>4</v>
      </c>
      <c r="Z61" s="14">
        <v>6</v>
      </c>
      <c r="AA61" s="14">
        <v>8</v>
      </c>
      <c r="AB61" s="199"/>
      <c r="AC61" s="235" t="s">
        <v>12</v>
      </c>
      <c r="AD61" s="14">
        <v>1</v>
      </c>
      <c r="AE61" s="14">
        <v>2</v>
      </c>
      <c r="AF61" s="14">
        <v>3</v>
      </c>
      <c r="AG61" s="14">
        <v>4</v>
      </c>
      <c r="AH61" s="14">
        <v>6</v>
      </c>
      <c r="AI61" s="14">
        <v>8</v>
      </c>
      <c r="AJ61" s="14"/>
      <c r="AK61" s="275" t="s">
        <v>13</v>
      </c>
      <c r="AL61" s="446"/>
      <c r="AN61" s="92"/>
      <c r="AO61" s="450"/>
      <c r="AP61" s="443"/>
      <c r="AQ61" s="244"/>
      <c r="AR61" s="94" t="s">
        <v>23</v>
      </c>
      <c r="AS61" s="247" t="s">
        <v>9</v>
      </c>
      <c r="AT61" s="247" t="s">
        <v>10</v>
      </c>
      <c r="AU61" s="247" t="s">
        <v>11</v>
      </c>
      <c r="AV61" s="443"/>
      <c r="AW61" s="254" t="s">
        <v>9</v>
      </c>
      <c r="AX61" s="253" t="s">
        <v>10</v>
      </c>
      <c r="AY61" s="253" t="s">
        <v>11</v>
      </c>
      <c r="AZ61" s="443"/>
      <c r="BA61" s="14">
        <v>1</v>
      </c>
      <c r="BB61" s="14">
        <v>2</v>
      </c>
      <c r="BC61" s="14">
        <v>3</v>
      </c>
      <c r="BD61" s="14">
        <v>4</v>
      </c>
      <c r="BE61" s="14">
        <v>6</v>
      </c>
      <c r="BF61" s="14">
        <v>8</v>
      </c>
      <c r="BG61" s="199" t="s">
        <v>46</v>
      </c>
      <c r="BH61" s="235" t="s">
        <v>12</v>
      </c>
      <c r="BI61" s="14">
        <v>1</v>
      </c>
      <c r="BJ61" s="14">
        <v>2</v>
      </c>
      <c r="BK61" s="14">
        <v>3</v>
      </c>
      <c r="BL61" s="14">
        <v>4</v>
      </c>
      <c r="BM61" s="14">
        <v>6</v>
      </c>
      <c r="BN61" s="14">
        <v>8</v>
      </c>
      <c r="BO61" s="199" t="s">
        <v>46</v>
      </c>
      <c r="BP61" s="235" t="s">
        <v>12</v>
      </c>
      <c r="BQ61" s="14">
        <v>1</v>
      </c>
      <c r="BR61" s="14">
        <v>2</v>
      </c>
      <c r="BS61" s="14">
        <v>3</v>
      </c>
      <c r="BT61" s="14">
        <v>4</v>
      </c>
      <c r="BU61" s="14">
        <v>6</v>
      </c>
      <c r="BV61" s="14">
        <v>8</v>
      </c>
      <c r="BW61" s="199" t="s">
        <v>46</v>
      </c>
      <c r="BX61" s="235" t="s">
        <v>13</v>
      </c>
      <c r="BY61" s="446"/>
      <c r="CA61" s="440"/>
    </row>
    <row r="62" spans="1:79">
      <c r="A62" s="290" t="s">
        <v>27</v>
      </c>
      <c r="B62" s="3">
        <v>2</v>
      </c>
      <c r="C62" s="62" t="s">
        <v>59</v>
      </c>
      <c r="D62" s="85" t="s">
        <v>53</v>
      </c>
      <c r="E62" s="4">
        <v>8</v>
      </c>
      <c r="F62" s="10">
        <v>1</v>
      </c>
      <c r="G62" s="12">
        <v>1</v>
      </c>
      <c r="H62" s="12"/>
      <c r="I62" s="7">
        <f t="shared" ref="I62:I64" si="70">F62+G62+H62</f>
        <v>2</v>
      </c>
      <c r="J62" s="184">
        <v>12</v>
      </c>
      <c r="K62" s="6">
        <v>12</v>
      </c>
      <c r="L62" s="6"/>
      <c r="M62" s="18">
        <f t="shared" ref="M62:M64" si="71">SUM(J62,K62,L62)</f>
        <v>24</v>
      </c>
      <c r="N62" s="12"/>
      <c r="O62" s="12"/>
      <c r="P62" s="12"/>
      <c r="Q62" s="12">
        <v>1</v>
      </c>
      <c r="R62" s="12"/>
      <c r="S62" s="12"/>
      <c r="T62" s="199">
        <f>$Q$61*J62*16</f>
        <v>768</v>
      </c>
      <c r="U62" s="7">
        <f t="shared" ref="U62:U64" si="72">N62*1+O62*2+P62*3+Q62*4+R62*6+S62*8</f>
        <v>4</v>
      </c>
      <c r="V62" s="12"/>
      <c r="W62" s="12"/>
      <c r="X62" s="12"/>
      <c r="Y62" s="12">
        <v>1</v>
      </c>
      <c r="Z62" s="12"/>
      <c r="AA62" s="12"/>
      <c r="AB62" s="216">
        <f>$Y$61*K62*16</f>
        <v>768</v>
      </c>
      <c r="AC62" s="7">
        <f t="shared" ref="AC62:AC64" si="73">V62*1+W62*2+X62*3+Y62*4+Z62*6+AA62*8</f>
        <v>4</v>
      </c>
      <c r="AD62" s="12"/>
      <c r="AE62" s="12"/>
      <c r="AF62" s="12"/>
      <c r="AG62" s="12"/>
      <c r="AH62" s="12"/>
      <c r="AI62" s="12"/>
      <c r="AJ62" s="216"/>
      <c r="AK62" s="276">
        <f t="shared" ref="AK62:AK64" si="74">AD62*1+AE62*2+AF62*3+AG62*4+AH62*6+AI62*8</f>
        <v>0</v>
      </c>
      <c r="AL62" s="45">
        <f>AK62+AC62+U62</f>
        <v>8</v>
      </c>
      <c r="AN62" s="92" t="s">
        <v>27</v>
      </c>
      <c r="AO62" s="3">
        <v>2</v>
      </c>
      <c r="AP62" s="62" t="s">
        <v>59</v>
      </c>
      <c r="AQ62" s="85" t="s">
        <v>53</v>
      </c>
      <c r="AR62" s="4">
        <v>8</v>
      </c>
      <c r="AS62" s="10">
        <v>1</v>
      </c>
      <c r="AT62" s="12">
        <v>1</v>
      </c>
      <c r="AU62" s="12"/>
      <c r="AV62" s="7">
        <f t="shared" ref="AV62:AV64" si="75">AS62+AT62+AU62</f>
        <v>2</v>
      </c>
      <c r="AW62" s="184">
        <v>12</v>
      </c>
      <c r="AX62" s="6">
        <v>12</v>
      </c>
      <c r="AY62" s="6"/>
      <c r="AZ62" s="18">
        <f t="shared" ref="AZ62:AZ64" si="76">SUM(AW62,AX62,AY62)</f>
        <v>24</v>
      </c>
      <c r="BA62" s="12"/>
      <c r="BB62" s="12"/>
      <c r="BC62" s="12"/>
      <c r="BD62" s="12">
        <v>1</v>
      </c>
      <c r="BE62" s="12"/>
      <c r="BF62" s="12"/>
      <c r="BG62" s="199">
        <f>$BD$61*AW62*20</f>
        <v>960</v>
      </c>
      <c r="BH62" s="7">
        <f t="shared" ref="BH62:BH64" si="77">BA62*1+BB62*2+BC62*3+BD62*4+BE62*6+BF62*8</f>
        <v>4</v>
      </c>
      <c r="BI62" s="12"/>
      <c r="BJ62" s="12"/>
      <c r="BK62" s="12"/>
      <c r="BL62" s="12">
        <v>1</v>
      </c>
      <c r="BM62" s="12"/>
      <c r="BN62" s="12"/>
      <c r="BO62" s="216">
        <f>$BL$61*AX62*20</f>
        <v>960</v>
      </c>
      <c r="BP62" s="7">
        <f t="shared" ref="BP62:BP64" si="78">BI62*1+BJ62*2+BK62*3+BL62*4+BM62*6+BN62*8</f>
        <v>4</v>
      </c>
      <c r="BQ62" s="12"/>
      <c r="BR62" s="12"/>
      <c r="BS62" s="12"/>
      <c r="BT62" s="12"/>
      <c r="BU62" s="12"/>
      <c r="BV62" s="12"/>
      <c r="BW62" s="216"/>
      <c r="BX62" s="18">
        <f t="shared" ref="BX62:BX64" si="79">BQ62*1+BR62*2+BS62*3+BT62*4+BU62*6+BV62*8</f>
        <v>0</v>
      </c>
      <c r="BY62" s="45">
        <f t="shared" ref="BY62:BY64" si="80">BX62+BP62+BH62</f>
        <v>8</v>
      </c>
      <c r="CA62" s="440"/>
    </row>
    <row r="63" spans="1:79">
      <c r="A63" s="290" t="s">
        <v>27</v>
      </c>
      <c r="B63" s="3">
        <v>2</v>
      </c>
      <c r="C63" s="62" t="s">
        <v>60</v>
      </c>
      <c r="D63" s="85" t="s">
        <v>54</v>
      </c>
      <c r="E63" s="25">
        <v>8</v>
      </c>
      <c r="F63" s="10">
        <v>2</v>
      </c>
      <c r="G63" s="13"/>
      <c r="H63" s="12"/>
      <c r="I63" s="7">
        <f t="shared" si="70"/>
        <v>2</v>
      </c>
      <c r="J63" s="57">
        <v>31</v>
      </c>
      <c r="K63" s="6"/>
      <c r="L63" s="6"/>
      <c r="M63" s="18">
        <f t="shared" si="71"/>
        <v>31</v>
      </c>
      <c r="N63" s="12"/>
      <c r="O63" s="12"/>
      <c r="P63" s="12"/>
      <c r="Q63" s="13">
        <v>2</v>
      </c>
      <c r="R63" s="12"/>
      <c r="S63" s="12"/>
      <c r="T63" s="199">
        <f>$Q$61*J63*16</f>
        <v>1984</v>
      </c>
      <c r="U63" s="7">
        <f t="shared" si="72"/>
        <v>8</v>
      </c>
      <c r="V63" s="12"/>
      <c r="W63" s="12"/>
      <c r="X63" s="12"/>
      <c r="Y63" s="13"/>
      <c r="Z63" s="12"/>
      <c r="AA63" s="12"/>
      <c r="AB63" s="216">
        <f>$Y$61*K63*16</f>
        <v>0</v>
      </c>
      <c r="AC63" s="7">
        <f t="shared" si="73"/>
        <v>0</v>
      </c>
      <c r="AD63" s="12"/>
      <c r="AE63" s="12"/>
      <c r="AF63" s="12"/>
      <c r="AG63" s="12"/>
      <c r="AH63" s="12"/>
      <c r="AI63" s="12"/>
      <c r="AJ63" s="216"/>
      <c r="AK63" s="276">
        <f t="shared" si="74"/>
        <v>0</v>
      </c>
      <c r="AL63" s="45">
        <f>AK63+AC63+U63</f>
        <v>8</v>
      </c>
      <c r="AN63" s="92" t="s">
        <v>27</v>
      </c>
      <c r="AO63" s="3">
        <v>2</v>
      </c>
      <c r="AP63" s="62" t="s">
        <v>60</v>
      </c>
      <c r="AQ63" s="85" t="s">
        <v>54</v>
      </c>
      <c r="AR63" s="25">
        <v>8</v>
      </c>
      <c r="AS63" s="10">
        <v>2</v>
      </c>
      <c r="AT63" s="13"/>
      <c r="AU63" s="12"/>
      <c r="AV63" s="7">
        <f t="shared" si="75"/>
        <v>2</v>
      </c>
      <c r="AW63" s="57">
        <v>31</v>
      </c>
      <c r="AX63" s="6"/>
      <c r="AY63" s="6"/>
      <c r="AZ63" s="18">
        <f t="shared" si="76"/>
        <v>31</v>
      </c>
      <c r="BA63" s="12"/>
      <c r="BB63" s="12"/>
      <c r="BC63" s="12"/>
      <c r="BD63" s="13">
        <v>2</v>
      </c>
      <c r="BE63" s="12"/>
      <c r="BF63" s="12"/>
      <c r="BG63" s="199">
        <f>$BD$61*AW63*20</f>
        <v>2480</v>
      </c>
      <c r="BH63" s="7">
        <f t="shared" si="77"/>
        <v>8</v>
      </c>
      <c r="BI63" s="12"/>
      <c r="BJ63" s="12"/>
      <c r="BK63" s="12"/>
      <c r="BL63" s="13"/>
      <c r="BM63" s="12"/>
      <c r="BN63" s="12"/>
      <c r="BO63" s="216"/>
      <c r="BP63" s="7">
        <f t="shared" si="78"/>
        <v>0</v>
      </c>
      <c r="BQ63" s="12"/>
      <c r="BR63" s="12"/>
      <c r="BS63" s="12"/>
      <c r="BT63" s="12"/>
      <c r="BU63" s="12"/>
      <c r="BV63" s="12"/>
      <c r="BW63" s="216"/>
      <c r="BX63" s="18">
        <f t="shared" si="79"/>
        <v>0</v>
      </c>
      <c r="BY63" s="45">
        <f t="shared" si="80"/>
        <v>8</v>
      </c>
      <c r="CA63" s="440"/>
    </row>
    <row r="64" spans="1:79">
      <c r="A64" s="290" t="s">
        <v>27</v>
      </c>
      <c r="B64" s="3">
        <v>2</v>
      </c>
      <c r="C64" s="62" t="s">
        <v>61</v>
      </c>
      <c r="D64" s="85" t="s">
        <v>55</v>
      </c>
      <c r="E64" s="25">
        <v>4</v>
      </c>
      <c r="F64" s="10">
        <v>1</v>
      </c>
      <c r="G64" s="13"/>
      <c r="H64" s="12"/>
      <c r="I64" s="7">
        <f t="shared" si="70"/>
        <v>1</v>
      </c>
      <c r="J64" s="57">
        <v>15</v>
      </c>
      <c r="K64" s="6"/>
      <c r="L64" s="6"/>
      <c r="M64" s="18">
        <f t="shared" si="71"/>
        <v>15</v>
      </c>
      <c r="N64" s="12"/>
      <c r="O64" s="12"/>
      <c r="P64" s="12"/>
      <c r="Q64" s="13">
        <v>1</v>
      </c>
      <c r="R64" s="12"/>
      <c r="S64" s="12"/>
      <c r="T64" s="199">
        <f>$Q$61*J64*16</f>
        <v>960</v>
      </c>
      <c r="U64" s="7">
        <f t="shared" si="72"/>
        <v>4</v>
      </c>
      <c r="V64" s="12"/>
      <c r="W64" s="12"/>
      <c r="X64" s="12"/>
      <c r="Y64" s="13"/>
      <c r="Z64" s="12"/>
      <c r="AA64" s="12"/>
      <c r="AB64" s="216">
        <f>$Y$61*K64*16</f>
        <v>0</v>
      </c>
      <c r="AC64" s="7">
        <f t="shared" si="73"/>
        <v>0</v>
      </c>
      <c r="AD64" s="12"/>
      <c r="AE64" s="12"/>
      <c r="AF64" s="12"/>
      <c r="AG64" s="12"/>
      <c r="AH64" s="12"/>
      <c r="AI64" s="12"/>
      <c r="AJ64" s="216"/>
      <c r="AK64" s="276">
        <f t="shared" si="74"/>
        <v>0</v>
      </c>
      <c r="AL64" s="45">
        <f>AK64+AC64+U64</f>
        <v>4</v>
      </c>
      <c r="AN64" s="92" t="s">
        <v>27</v>
      </c>
      <c r="AO64" s="3">
        <v>2</v>
      </c>
      <c r="AP64" s="62" t="s">
        <v>61</v>
      </c>
      <c r="AQ64" s="85" t="s">
        <v>55</v>
      </c>
      <c r="AR64" s="25">
        <v>4</v>
      </c>
      <c r="AS64" s="10">
        <v>1</v>
      </c>
      <c r="AT64" s="13"/>
      <c r="AU64" s="12"/>
      <c r="AV64" s="7">
        <f t="shared" si="75"/>
        <v>1</v>
      </c>
      <c r="AW64" s="57">
        <v>15</v>
      </c>
      <c r="AX64" s="6"/>
      <c r="AY64" s="6"/>
      <c r="AZ64" s="18">
        <f t="shared" si="76"/>
        <v>15</v>
      </c>
      <c r="BA64" s="12"/>
      <c r="BB64" s="12"/>
      <c r="BC64" s="12"/>
      <c r="BD64" s="13">
        <v>1</v>
      </c>
      <c r="BE64" s="12"/>
      <c r="BF64" s="12"/>
      <c r="BG64" s="199">
        <f>$BD$61*AW64*20</f>
        <v>1200</v>
      </c>
      <c r="BH64" s="7">
        <f t="shared" si="77"/>
        <v>4</v>
      </c>
      <c r="BI64" s="12"/>
      <c r="BJ64" s="12"/>
      <c r="BK64" s="12"/>
      <c r="BL64" s="13"/>
      <c r="BM64" s="12"/>
      <c r="BN64" s="12"/>
      <c r="BO64" s="216"/>
      <c r="BP64" s="7">
        <f t="shared" si="78"/>
        <v>0</v>
      </c>
      <c r="BQ64" s="12"/>
      <c r="BR64" s="12"/>
      <c r="BS64" s="12"/>
      <c r="BT64" s="12"/>
      <c r="BU64" s="12"/>
      <c r="BV64" s="12"/>
      <c r="BW64" s="216"/>
      <c r="BX64" s="18">
        <f t="shared" si="79"/>
        <v>0</v>
      </c>
      <c r="BY64" s="45">
        <f t="shared" si="80"/>
        <v>4</v>
      </c>
      <c r="CA64" s="440"/>
    </row>
    <row r="65" spans="1:79">
      <c r="A65" s="290"/>
      <c r="B65" s="61"/>
      <c r="C65" s="36"/>
      <c r="D65" s="113" t="s">
        <v>51</v>
      </c>
      <c r="E65" s="64">
        <f t="shared" ref="E65:AI65" si="81">SUM(E62:E64)</f>
        <v>20</v>
      </c>
      <c r="F65" s="66">
        <f t="shared" si="81"/>
        <v>4</v>
      </c>
      <c r="G65" s="66">
        <f t="shared" si="81"/>
        <v>1</v>
      </c>
      <c r="H65" s="66">
        <f t="shared" si="81"/>
        <v>0</v>
      </c>
      <c r="I65" s="66">
        <f t="shared" si="81"/>
        <v>5</v>
      </c>
      <c r="J65" s="66">
        <f t="shared" si="81"/>
        <v>58</v>
      </c>
      <c r="K65" s="66">
        <f t="shared" si="81"/>
        <v>12</v>
      </c>
      <c r="L65" s="66">
        <f t="shared" si="81"/>
        <v>0</v>
      </c>
      <c r="M65" s="66">
        <f t="shared" si="81"/>
        <v>70</v>
      </c>
      <c r="N65" s="66">
        <f t="shared" si="81"/>
        <v>0</v>
      </c>
      <c r="O65" s="66">
        <f t="shared" si="81"/>
        <v>0</v>
      </c>
      <c r="P65" s="66">
        <f t="shared" si="81"/>
        <v>0</v>
      </c>
      <c r="Q65" s="66">
        <f t="shared" si="81"/>
        <v>4</v>
      </c>
      <c r="R65" s="66">
        <f t="shared" si="81"/>
        <v>0</v>
      </c>
      <c r="S65" s="66">
        <f t="shared" si="81"/>
        <v>0</v>
      </c>
      <c r="T65" s="217">
        <f t="shared" si="81"/>
        <v>3712</v>
      </c>
      <c r="U65" s="66">
        <f t="shared" si="81"/>
        <v>16</v>
      </c>
      <c r="V65" s="66">
        <f t="shared" si="81"/>
        <v>0</v>
      </c>
      <c r="W65" s="66">
        <f t="shared" si="81"/>
        <v>0</v>
      </c>
      <c r="X65" s="66">
        <f t="shared" si="81"/>
        <v>0</v>
      </c>
      <c r="Y65" s="66">
        <f t="shared" si="81"/>
        <v>1</v>
      </c>
      <c r="Z65" s="66">
        <f t="shared" si="81"/>
        <v>0</v>
      </c>
      <c r="AA65" s="66">
        <f t="shared" si="81"/>
        <v>0</v>
      </c>
      <c r="AB65" s="217">
        <f t="shared" si="81"/>
        <v>768</v>
      </c>
      <c r="AC65" s="66">
        <f t="shared" si="81"/>
        <v>4</v>
      </c>
      <c r="AD65" s="66">
        <f t="shared" si="81"/>
        <v>0</v>
      </c>
      <c r="AE65" s="66">
        <f t="shared" si="81"/>
        <v>0</v>
      </c>
      <c r="AF65" s="66">
        <f t="shared" si="81"/>
        <v>0</v>
      </c>
      <c r="AG65" s="66">
        <f t="shared" si="81"/>
        <v>0</v>
      </c>
      <c r="AH65" s="66">
        <f t="shared" si="81"/>
        <v>0</v>
      </c>
      <c r="AI65" s="66">
        <f t="shared" si="81"/>
        <v>0</v>
      </c>
      <c r="AJ65" s="197"/>
      <c r="AK65" s="163">
        <f>SUM(AK62:AK64)</f>
        <v>0</v>
      </c>
      <c r="AL65" s="66">
        <f>SUM(AL62:AL64)</f>
        <v>20</v>
      </c>
      <c r="AM65" s="223">
        <f>AJ65+AB65+T65</f>
        <v>4480</v>
      </c>
      <c r="AN65" s="92"/>
      <c r="AO65" s="61"/>
      <c r="AP65" s="36"/>
      <c r="AQ65" s="113" t="s">
        <v>51</v>
      </c>
      <c r="AR65" s="64">
        <f t="shared" ref="AR65:BV65" si="82">SUM(AR62:AR64)</f>
        <v>20</v>
      </c>
      <c r="AS65" s="66">
        <f t="shared" si="82"/>
        <v>4</v>
      </c>
      <c r="AT65" s="66">
        <f t="shared" si="82"/>
        <v>1</v>
      </c>
      <c r="AU65" s="66">
        <f t="shared" si="82"/>
        <v>0</v>
      </c>
      <c r="AV65" s="66">
        <f t="shared" si="82"/>
        <v>5</v>
      </c>
      <c r="AW65" s="66">
        <f t="shared" si="82"/>
        <v>58</v>
      </c>
      <c r="AX65" s="66">
        <f t="shared" si="82"/>
        <v>12</v>
      </c>
      <c r="AY65" s="66">
        <f t="shared" si="82"/>
        <v>0</v>
      </c>
      <c r="AZ65" s="66">
        <f t="shared" si="82"/>
        <v>70</v>
      </c>
      <c r="BA65" s="66">
        <f t="shared" si="82"/>
        <v>0</v>
      </c>
      <c r="BB65" s="66">
        <f t="shared" si="82"/>
        <v>0</v>
      </c>
      <c r="BC65" s="66">
        <f t="shared" si="82"/>
        <v>0</v>
      </c>
      <c r="BD65" s="66">
        <f t="shared" si="82"/>
        <v>4</v>
      </c>
      <c r="BE65" s="66">
        <f t="shared" si="82"/>
        <v>0</v>
      </c>
      <c r="BF65" s="66">
        <f t="shared" si="82"/>
        <v>0</v>
      </c>
      <c r="BG65" s="217">
        <f t="shared" si="82"/>
        <v>4640</v>
      </c>
      <c r="BH65" s="66">
        <f t="shared" si="82"/>
        <v>16</v>
      </c>
      <c r="BI65" s="66">
        <f t="shared" si="82"/>
        <v>0</v>
      </c>
      <c r="BJ65" s="66">
        <f t="shared" si="82"/>
        <v>0</v>
      </c>
      <c r="BK65" s="66">
        <f t="shared" si="82"/>
        <v>0</v>
      </c>
      <c r="BL65" s="66">
        <f t="shared" si="82"/>
        <v>1</v>
      </c>
      <c r="BM65" s="66">
        <f t="shared" si="82"/>
        <v>0</v>
      </c>
      <c r="BN65" s="66">
        <f t="shared" si="82"/>
        <v>0</v>
      </c>
      <c r="BO65" s="217">
        <f t="shared" si="82"/>
        <v>960</v>
      </c>
      <c r="BP65" s="66">
        <f t="shared" si="82"/>
        <v>4</v>
      </c>
      <c r="BQ65" s="66">
        <f t="shared" si="82"/>
        <v>0</v>
      </c>
      <c r="BR65" s="66">
        <f t="shared" si="82"/>
        <v>0</v>
      </c>
      <c r="BS65" s="66">
        <f t="shared" si="82"/>
        <v>0</v>
      </c>
      <c r="BT65" s="66">
        <f t="shared" si="82"/>
        <v>0</v>
      </c>
      <c r="BU65" s="66">
        <f t="shared" si="82"/>
        <v>0</v>
      </c>
      <c r="BV65" s="66">
        <f t="shared" si="82"/>
        <v>0</v>
      </c>
      <c r="BW65" s="197"/>
      <c r="BX65" s="66">
        <f>SUM(BX62:BX64)</f>
        <v>0</v>
      </c>
      <c r="BY65" s="66">
        <f>SUM(BY62:BY64)</f>
        <v>20</v>
      </c>
      <c r="BZ65" s="223">
        <f>BW65+BO65+BG65</f>
        <v>5600</v>
      </c>
      <c r="CA65" s="440">
        <f t="shared" si="29"/>
        <v>10080</v>
      </c>
    </row>
    <row r="66" spans="1:79" s="188" customFormat="1">
      <c r="A66" s="291"/>
      <c r="B66" s="61"/>
      <c r="C66" s="36"/>
      <c r="D66" s="113"/>
      <c r="E66" s="196"/>
      <c r="F66" s="197"/>
      <c r="G66" s="197"/>
      <c r="H66" s="197"/>
      <c r="I66" s="197"/>
      <c r="J66" s="198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285"/>
      <c r="AL66" s="197"/>
      <c r="AN66" s="93"/>
      <c r="AO66" s="61"/>
      <c r="AP66" s="36"/>
      <c r="AQ66" s="113"/>
      <c r="AR66" s="196"/>
      <c r="AS66" s="197"/>
      <c r="AT66" s="197"/>
      <c r="AU66" s="197"/>
      <c r="AV66" s="197"/>
      <c r="AW66" s="198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197"/>
      <c r="BQ66" s="197"/>
      <c r="BR66" s="197"/>
      <c r="BS66" s="197"/>
      <c r="BT66" s="197"/>
      <c r="BU66" s="197"/>
      <c r="BV66" s="197"/>
      <c r="BW66" s="197"/>
      <c r="BX66" s="197"/>
      <c r="BY66" s="197"/>
      <c r="CA66" s="440"/>
    </row>
    <row r="67" spans="1:79" s="188" customFormat="1">
      <c r="A67" s="291"/>
      <c r="B67" s="194"/>
      <c r="C67" s="238"/>
      <c r="D67" s="113" t="s">
        <v>50</v>
      </c>
      <c r="E67" s="164"/>
      <c r="F67" s="32"/>
      <c r="G67" s="32"/>
      <c r="H67" s="32"/>
      <c r="I67" s="32"/>
      <c r="J67" s="195">
        <v>60</v>
      </c>
      <c r="K67" s="32">
        <v>15</v>
      </c>
      <c r="L67" s="32">
        <v>0</v>
      </c>
      <c r="M67" s="36">
        <v>75</v>
      </c>
      <c r="N67" s="74">
        <f>N65*N61*15*16</f>
        <v>0</v>
      </c>
      <c r="O67" s="74"/>
      <c r="P67" s="74"/>
      <c r="Q67" s="74"/>
      <c r="R67" s="74"/>
      <c r="S67" s="74"/>
      <c r="T67" s="74"/>
      <c r="U67" s="59"/>
      <c r="V67" s="74"/>
      <c r="W67" s="74"/>
      <c r="X67" s="74"/>
      <c r="Y67" s="74"/>
      <c r="Z67" s="74"/>
      <c r="AA67" s="74"/>
      <c r="AB67" s="74"/>
      <c r="AC67" s="59"/>
      <c r="AD67" s="74"/>
      <c r="AE67" s="74"/>
      <c r="AF67" s="74"/>
      <c r="AG67" s="74"/>
      <c r="AH67" s="74"/>
      <c r="AI67" s="74"/>
      <c r="AJ67" s="74"/>
      <c r="AK67" s="193"/>
      <c r="AL67" s="59"/>
      <c r="AN67" s="93"/>
      <c r="AO67" s="194"/>
      <c r="AP67" s="260"/>
      <c r="AQ67" s="113" t="s">
        <v>50</v>
      </c>
      <c r="AR67" s="164"/>
      <c r="AS67" s="32"/>
      <c r="AT67" s="32"/>
      <c r="AU67" s="32"/>
      <c r="AV67" s="32"/>
      <c r="AW67" s="195">
        <v>60</v>
      </c>
      <c r="AX67" s="32">
        <v>12</v>
      </c>
      <c r="AY67" s="32">
        <v>0</v>
      </c>
      <c r="AZ67" s="69">
        <f>AW67+AX67+AY67</f>
        <v>72</v>
      </c>
      <c r="BA67" s="74">
        <f>BA65*BA61*15*16</f>
        <v>0</v>
      </c>
      <c r="BB67" s="74"/>
      <c r="BC67" s="74"/>
      <c r="BD67" s="74"/>
      <c r="BE67" s="74"/>
      <c r="BF67" s="74"/>
      <c r="BG67" s="74"/>
      <c r="BH67" s="59"/>
      <c r="BI67" s="74"/>
      <c r="BJ67" s="74"/>
      <c r="BK67" s="74"/>
      <c r="BL67" s="74"/>
      <c r="BM67" s="74"/>
      <c r="BN67" s="74"/>
      <c r="BO67" s="74"/>
      <c r="BP67" s="59"/>
      <c r="BQ67" s="74"/>
      <c r="BR67" s="74"/>
      <c r="BS67" s="74"/>
      <c r="BT67" s="74"/>
      <c r="BU67" s="74"/>
      <c r="BV67" s="74"/>
      <c r="BW67" s="74"/>
      <c r="BX67" s="59"/>
      <c r="BY67" s="59"/>
      <c r="CA67" s="440"/>
    </row>
    <row r="68" spans="1:79">
      <c r="A68" s="290"/>
      <c r="B68" s="81"/>
      <c r="C68" s="81"/>
      <c r="D68" s="228" t="s">
        <v>49</v>
      </c>
      <c r="E68" s="169"/>
      <c r="F68" s="81"/>
      <c r="G68" s="81"/>
      <c r="H68" s="81"/>
      <c r="I68" s="81"/>
      <c r="J68" s="207">
        <f>J67-J65</f>
        <v>2</v>
      </c>
      <c r="K68" s="207">
        <f>K67-K65</f>
        <v>3</v>
      </c>
      <c r="L68" s="207">
        <f>L67-L65</f>
        <v>0</v>
      </c>
      <c r="M68" s="207">
        <f>M67-M65</f>
        <v>5</v>
      </c>
      <c r="N68" s="130"/>
      <c r="O68" s="130"/>
      <c r="P68" s="130"/>
      <c r="Q68" s="130"/>
      <c r="R68" s="130"/>
      <c r="S68" s="130"/>
      <c r="T68" s="218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286"/>
      <c r="AL68" s="131"/>
      <c r="AN68" s="92"/>
      <c r="AO68" s="81"/>
      <c r="AP68" s="81"/>
      <c r="AQ68" s="228" t="s">
        <v>49</v>
      </c>
      <c r="AR68" s="169"/>
      <c r="AS68" s="81"/>
      <c r="AT68" s="81"/>
      <c r="AU68" s="81"/>
      <c r="AV68" s="81"/>
      <c r="AW68" s="207">
        <f>AW67-AW65</f>
        <v>2</v>
      </c>
      <c r="AX68" s="207">
        <f>AX67-AX65</f>
        <v>0</v>
      </c>
      <c r="AY68" s="207">
        <f>AY67-AY65</f>
        <v>0</v>
      </c>
      <c r="AZ68" s="207">
        <f>AZ67-AZ65</f>
        <v>2</v>
      </c>
      <c r="BA68" s="130"/>
      <c r="BB68" s="130"/>
      <c r="BC68" s="130"/>
      <c r="BD68" s="130"/>
      <c r="BE68" s="130"/>
      <c r="BF68" s="130"/>
      <c r="BG68" s="218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1"/>
      <c r="CA68" s="440"/>
    </row>
    <row r="69" spans="1:79">
      <c r="A69" s="290"/>
      <c r="B69" s="81"/>
      <c r="C69" s="81"/>
      <c r="D69" s="81"/>
      <c r="E69" s="169"/>
      <c r="F69" s="81"/>
      <c r="G69" s="81"/>
      <c r="H69" s="81"/>
      <c r="I69" s="81"/>
      <c r="J69" s="35"/>
      <c r="K69" s="35"/>
      <c r="L69" s="35"/>
      <c r="M69" s="35"/>
      <c r="N69" s="130"/>
      <c r="O69" s="130"/>
      <c r="P69" s="130"/>
      <c r="Q69" s="130"/>
      <c r="R69" s="130"/>
      <c r="S69" s="130"/>
      <c r="T69" s="218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286"/>
      <c r="AL69" s="131"/>
      <c r="AN69" s="92"/>
      <c r="AO69" s="81"/>
      <c r="AP69" s="81"/>
      <c r="AQ69" s="81"/>
      <c r="AR69" s="169"/>
      <c r="AS69" s="81"/>
      <c r="AT69" s="81"/>
      <c r="AU69" s="81"/>
      <c r="AV69" s="81"/>
      <c r="AW69" s="35"/>
      <c r="AX69" s="35"/>
      <c r="AY69" s="35"/>
      <c r="AZ69" s="35"/>
      <c r="BA69" s="130"/>
      <c r="BB69" s="130"/>
      <c r="BC69" s="130"/>
      <c r="BD69" s="130"/>
      <c r="BE69" s="130"/>
      <c r="BF69" s="130"/>
      <c r="BG69" s="218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1"/>
      <c r="CA69" s="440"/>
    </row>
    <row r="70" spans="1:79">
      <c r="A70" s="290"/>
      <c r="B70" s="81"/>
      <c r="C70" s="113"/>
      <c r="D70" s="113" t="s">
        <v>51</v>
      </c>
      <c r="E70" s="204">
        <f t="shared" ref="E70:S70" si="83">E14+E24+E35+E45+E55+E65</f>
        <v>164</v>
      </c>
      <c r="F70" s="204">
        <f t="shared" si="83"/>
        <v>26</v>
      </c>
      <c r="G70" s="204">
        <f t="shared" si="83"/>
        <v>7</v>
      </c>
      <c r="H70" s="204">
        <f t="shared" si="83"/>
        <v>3</v>
      </c>
      <c r="I70" s="205">
        <f t="shared" si="83"/>
        <v>36</v>
      </c>
      <c r="J70" s="204">
        <f t="shared" si="83"/>
        <v>346</v>
      </c>
      <c r="K70" s="204">
        <f t="shared" si="83"/>
        <v>63</v>
      </c>
      <c r="L70" s="204">
        <f t="shared" si="83"/>
        <v>27</v>
      </c>
      <c r="M70" s="205">
        <f t="shared" si="83"/>
        <v>436</v>
      </c>
      <c r="N70" s="204">
        <f t="shared" si="83"/>
        <v>0</v>
      </c>
      <c r="O70" s="204">
        <f t="shared" si="83"/>
        <v>2</v>
      </c>
      <c r="P70" s="204">
        <f t="shared" si="83"/>
        <v>0</v>
      </c>
      <c r="Q70" s="204">
        <f t="shared" si="83"/>
        <v>22</v>
      </c>
      <c r="R70" s="204">
        <f t="shared" si="83"/>
        <v>4</v>
      </c>
      <c r="S70" s="204">
        <f t="shared" si="83"/>
        <v>0</v>
      </c>
      <c r="T70" s="204"/>
      <c r="U70" s="114">
        <f t="shared" ref="U70:AA70" si="84">U14+U24+U35+U45+U55+U65</f>
        <v>116</v>
      </c>
      <c r="V70" s="204">
        <f t="shared" si="84"/>
        <v>0</v>
      </c>
      <c r="W70" s="204">
        <f t="shared" si="84"/>
        <v>1</v>
      </c>
      <c r="X70" s="204">
        <f t="shared" si="84"/>
        <v>0</v>
      </c>
      <c r="Y70" s="204">
        <f t="shared" si="84"/>
        <v>3</v>
      </c>
      <c r="Z70" s="204">
        <f t="shared" si="84"/>
        <v>3</v>
      </c>
      <c r="AA70" s="204">
        <f t="shared" si="84"/>
        <v>0</v>
      </c>
      <c r="AB70" s="204"/>
      <c r="AC70" s="114">
        <f t="shared" ref="AC70:AI70" si="85">AC14+AC24+AC35+AC45+AC55+AC65</f>
        <v>32</v>
      </c>
      <c r="AD70" s="204">
        <f t="shared" si="85"/>
        <v>0</v>
      </c>
      <c r="AE70" s="204">
        <f t="shared" si="85"/>
        <v>0</v>
      </c>
      <c r="AF70" s="204">
        <f t="shared" si="85"/>
        <v>0</v>
      </c>
      <c r="AG70" s="204">
        <f t="shared" si="85"/>
        <v>1</v>
      </c>
      <c r="AH70" s="204">
        <f t="shared" si="85"/>
        <v>2</v>
      </c>
      <c r="AI70" s="204">
        <f t="shared" si="85"/>
        <v>0</v>
      </c>
      <c r="AJ70" s="204"/>
      <c r="AK70" s="287">
        <f>AK14+AK24+AK35+AK45+AK55+AK65</f>
        <v>16</v>
      </c>
      <c r="AL70" s="196">
        <f>AL14+AL24+AL35+AL45+AL55+AL65</f>
        <v>164</v>
      </c>
      <c r="AN70" s="92"/>
      <c r="AO70" s="81"/>
      <c r="AP70" s="113"/>
      <c r="AQ70" s="113" t="s">
        <v>51</v>
      </c>
      <c r="AR70" s="204">
        <f t="shared" ref="AR70:BF70" si="86">AR14+AR24+AR35+AR45+AR55+AR65</f>
        <v>164</v>
      </c>
      <c r="AS70" s="204">
        <f t="shared" si="86"/>
        <v>28</v>
      </c>
      <c r="AT70" s="204">
        <f t="shared" si="86"/>
        <v>7</v>
      </c>
      <c r="AU70" s="204">
        <f t="shared" si="86"/>
        <v>3</v>
      </c>
      <c r="AV70" s="205">
        <f t="shared" si="86"/>
        <v>38</v>
      </c>
      <c r="AW70" s="204">
        <f t="shared" si="86"/>
        <v>344</v>
      </c>
      <c r="AX70" s="204">
        <f t="shared" si="86"/>
        <v>63</v>
      </c>
      <c r="AY70" s="204">
        <f t="shared" si="86"/>
        <v>27</v>
      </c>
      <c r="AZ70" s="205">
        <f t="shared" si="86"/>
        <v>434</v>
      </c>
      <c r="BA70" s="204">
        <f t="shared" si="86"/>
        <v>0</v>
      </c>
      <c r="BB70" s="204">
        <f t="shared" si="86"/>
        <v>2</v>
      </c>
      <c r="BC70" s="204">
        <f t="shared" si="86"/>
        <v>0</v>
      </c>
      <c r="BD70" s="204">
        <f t="shared" si="86"/>
        <v>22</v>
      </c>
      <c r="BE70" s="204">
        <f t="shared" si="86"/>
        <v>4</v>
      </c>
      <c r="BF70" s="204">
        <f t="shared" si="86"/>
        <v>0</v>
      </c>
      <c r="BG70" s="204"/>
      <c r="BH70" s="114">
        <f t="shared" ref="BH70:BN70" si="87">BH14+BH24+BH35+BH45+BH55+BH65</f>
        <v>116</v>
      </c>
      <c r="BI70" s="204">
        <f t="shared" si="87"/>
        <v>0</v>
      </c>
      <c r="BJ70" s="204">
        <f t="shared" si="87"/>
        <v>1</v>
      </c>
      <c r="BK70" s="204">
        <f t="shared" si="87"/>
        <v>0</v>
      </c>
      <c r="BL70" s="204">
        <f t="shared" si="87"/>
        <v>3</v>
      </c>
      <c r="BM70" s="204">
        <f t="shared" si="87"/>
        <v>3</v>
      </c>
      <c r="BN70" s="204">
        <f t="shared" si="87"/>
        <v>0</v>
      </c>
      <c r="BO70" s="204"/>
      <c r="BP70" s="114">
        <f t="shared" ref="BP70:BV70" si="88">BP14+BP24+BP35+BP45+BP55+BP65</f>
        <v>32</v>
      </c>
      <c r="BQ70" s="204">
        <f t="shared" si="88"/>
        <v>0</v>
      </c>
      <c r="BR70" s="204">
        <f t="shared" si="88"/>
        <v>0</v>
      </c>
      <c r="BS70" s="204">
        <f t="shared" si="88"/>
        <v>0</v>
      </c>
      <c r="BT70" s="204">
        <f t="shared" si="88"/>
        <v>1</v>
      </c>
      <c r="BU70" s="204">
        <f t="shared" si="88"/>
        <v>2</v>
      </c>
      <c r="BV70" s="204">
        <f t="shared" si="88"/>
        <v>0</v>
      </c>
      <c r="BW70" s="204"/>
      <c r="BX70" s="114">
        <f>BX14+BX24+BX35+BX45+BX55+BX65</f>
        <v>16</v>
      </c>
      <c r="BY70" s="204">
        <f>BY14+BY24+BY35+BY45+BY55+BY65</f>
        <v>164</v>
      </c>
      <c r="CA70" s="440"/>
    </row>
    <row r="71" spans="1:79">
      <c r="A71" s="291"/>
      <c r="B71" s="58"/>
      <c r="C71" s="60"/>
      <c r="D71" s="113" t="s">
        <v>50</v>
      </c>
      <c r="E71" s="69">
        <v>164</v>
      </c>
      <c r="F71" s="60"/>
      <c r="G71" s="60"/>
      <c r="H71" s="60"/>
      <c r="I71" s="60">
        <v>36</v>
      </c>
      <c r="J71" s="60">
        <f>J67+J57+J47+J37+J26+J16</f>
        <v>330</v>
      </c>
      <c r="K71" s="60">
        <f t="shared" ref="K71:M71" si="89">K67+K57+K47+K37+K26+K16</f>
        <v>85</v>
      </c>
      <c r="L71" s="60">
        <f t="shared" si="89"/>
        <v>30</v>
      </c>
      <c r="M71" s="60">
        <f t="shared" si="89"/>
        <v>445</v>
      </c>
      <c r="N71" s="60"/>
      <c r="O71" s="60"/>
      <c r="P71" s="60"/>
      <c r="Q71" s="60"/>
      <c r="R71" s="60"/>
      <c r="S71" s="60"/>
      <c r="T71" s="60"/>
      <c r="U71" s="32"/>
      <c r="V71" s="60"/>
      <c r="W71" s="60"/>
      <c r="X71" s="60"/>
      <c r="Y71" s="60"/>
      <c r="Z71" s="60"/>
      <c r="AA71" s="60"/>
      <c r="AB71" s="60"/>
      <c r="AC71" s="32"/>
      <c r="AD71" s="60"/>
      <c r="AE71" s="60"/>
      <c r="AF71" s="60"/>
      <c r="AG71" s="60"/>
      <c r="AH71" s="60"/>
      <c r="AI71" s="60"/>
      <c r="AJ71" s="60"/>
      <c r="AK71" s="283"/>
      <c r="AL71" s="60"/>
      <c r="AN71" s="93"/>
      <c r="AO71" s="58"/>
      <c r="AP71" s="60"/>
      <c r="AQ71" s="113" t="s">
        <v>50</v>
      </c>
      <c r="AR71" s="69"/>
      <c r="AS71" s="60"/>
      <c r="AT71" s="60"/>
      <c r="AU71" s="60"/>
      <c r="AV71" s="60"/>
      <c r="AW71" s="60">
        <f>AW67+AW57+AW47+AW37+AW26+AW16</f>
        <v>420</v>
      </c>
      <c r="AX71" s="60">
        <f t="shared" ref="AX71:AZ71" si="90">AX67+AX57+AX47+AX37+AX26+AX16</f>
        <v>84</v>
      </c>
      <c r="AY71" s="60">
        <f t="shared" si="90"/>
        <v>30</v>
      </c>
      <c r="AZ71" s="60">
        <f t="shared" si="90"/>
        <v>534</v>
      </c>
      <c r="BA71" s="60"/>
      <c r="BB71" s="60"/>
      <c r="BC71" s="60"/>
      <c r="BD71" s="60"/>
      <c r="BE71" s="60"/>
      <c r="BF71" s="60"/>
      <c r="BG71" s="60"/>
      <c r="BH71" s="32"/>
      <c r="BI71" s="60"/>
      <c r="BJ71" s="60"/>
      <c r="BK71" s="60"/>
      <c r="BL71" s="60"/>
      <c r="BM71" s="60"/>
      <c r="BN71" s="60"/>
      <c r="BO71" s="60"/>
      <c r="BP71" s="32"/>
      <c r="BQ71" s="60"/>
      <c r="BR71" s="60"/>
      <c r="BS71" s="60"/>
      <c r="BT71" s="60"/>
      <c r="BU71" s="60"/>
      <c r="BV71" s="60"/>
      <c r="BW71" s="60"/>
      <c r="BX71" s="32"/>
      <c r="BY71" s="60"/>
      <c r="CA71" s="440"/>
    </row>
    <row r="72" spans="1:79" ht="31.5">
      <c r="A72" s="290"/>
      <c r="B72" s="116"/>
      <c r="C72" s="116"/>
      <c r="D72" s="185" t="s">
        <v>45</v>
      </c>
      <c r="E72" s="117"/>
      <c r="F72" s="116"/>
      <c r="G72" s="116"/>
      <c r="H72" s="116"/>
      <c r="I72" s="116"/>
      <c r="J72" s="206">
        <f>J71-J70</f>
        <v>-16</v>
      </c>
      <c r="K72" s="206">
        <f>K71-K70</f>
        <v>22</v>
      </c>
      <c r="L72" s="206">
        <f>L71-L70</f>
        <v>3</v>
      </c>
      <c r="M72" s="206">
        <f>M71-M70</f>
        <v>9</v>
      </c>
      <c r="N72" s="116"/>
      <c r="O72" s="116"/>
      <c r="P72" s="116"/>
      <c r="Q72" s="116"/>
      <c r="R72" s="116"/>
      <c r="S72" s="116"/>
      <c r="T72" s="221">
        <f>T65+T55+T45+T35+T24+T14</f>
        <v>23072</v>
      </c>
      <c r="U72" s="116"/>
      <c r="V72" s="116"/>
      <c r="W72" s="116"/>
      <c r="X72" s="116"/>
      <c r="Y72" s="116"/>
      <c r="Z72" s="116"/>
      <c r="AA72" s="116"/>
      <c r="AB72" s="221">
        <f>AB65+AB55+AB45+AB35+AB24+AB14</f>
        <v>4576</v>
      </c>
      <c r="AC72" s="116"/>
      <c r="AD72" s="116"/>
      <c r="AE72" s="116"/>
      <c r="AF72" s="116"/>
      <c r="AG72" s="116"/>
      <c r="AH72" s="116"/>
      <c r="AI72" s="116"/>
      <c r="AJ72" s="221">
        <f>AJ65+AJ55+AJ45+AJ35+AJ24+AJ14</f>
        <v>2240</v>
      </c>
      <c r="AK72" s="288" t="s">
        <v>31</v>
      </c>
      <c r="AL72" s="119">
        <f>T72+AB72+AJ72</f>
        <v>29888</v>
      </c>
      <c r="AM72" s="242"/>
      <c r="AN72" s="92"/>
      <c r="AO72" s="116"/>
      <c r="AP72" s="116"/>
      <c r="AQ72" s="185" t="s">
        <v>45</v>
      </c>
      <c r="AR72" s="117"/>
      <c r="AS72" s="116"/>
      <c r="AT72" s="116"/>
      <c r="AU72" s="116"/>
      <c r="AV72" s="116"/>
      <c r="AW72" s="206">
        <f>AW71-AW70</f>
        <v>76</v>
      </c>
      <c r="AX72" s="206">
        <f>AX71-AX70</f>
        <v>21</v>
      </c>
      <c r="AY72" s="206">
        <f>AY71-AY70</f>
        <v>3</v>
      </c>
      <c r="AZ72" s="206">
        <f>AZ71-AZ70</f>
        <v>100</v>
      </c>
      <c r="BA72" s="116"/>
      <c r="BB72" s="116"/>
      <c r="BC72" s="116"/>
      <c r="BD72" s="116"/>
      <c r="BE72" s="116"/>
      <c r="BF72" s="116"/>
      <c r="BG72" s="221">
        <f>BG65+BG55+BG45+BG35+BG24+BG14</f>
        <v>28200</v>
      </c>
      <c r="BH72" s="116"/>
      <c r="BI72" s="116"/>
      <c r="BJ72" s="116"/>
      <c r="BK72" s="116"/>
      <c r="BL72" s="116"/>
      <c r="BM72" s="116"/>
      <c r="BN72" s="116"/>
      <c r="BO72" s="221">
        <f>BO65+BO55+BO45+BO35+BO24+BO14</f>
        <v>5720</v>
      </c>
      <c r="BP72" s="116"/>
      <c r="BQ72" s="116"/>
      <c r="BR72" s="116"/>
      <c r="BS72" s="116"/>
      <c r="BT72" s="116"/>
      <c r="BU72" s="116"/>
      <c r="BV72" s="116"/>
      <c r="BW72" s="221">
        <f>BW65+BW55+BW45+BW35+BW24+BW14</f>
        <v>2800</v>
      </c>
      <c r="BX72" s="118" t="s">
        <v>31</v>
      </c>
      <c r="BY72" s="119">
        <f>BG72+BO72+BW72</f>
        <v>36720</v>
      </c>
      <c r="BZ72" s="242"/>
      <c r="CA72" s="440"/>
    </row>
    <row r="73" spans="1:79" ht="16.5" thickBot="1"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230"/>
      <c r="U73" s="88"/>
      <c r="AM73" s="243">
        <f>AM14+AM24+AM35+AM45+AM55+AM65+AM72</f>
        <v>29888</v>
      </c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230"/>
      <c r="BH73" s="88"/>
      <c r="BZ73" s="243">
        <f>BZ14+BZ24+BZ35+BZ45+BZ55+BZ65+BZ72</f>
        <v>36720</v>
      </c>
      <c r="CA73" s="440">
        <f t="shared" si="29"/>
        <v>66608</v>
      </c>
    </row>
    <row r="74" spans="1:79" ht="31.5">
      <c r="C74" s="313" t="s">
        <v>72</v>
      </c>
      <c r="D74" s="250" t="s">
        <v>77</v>
      </c>
      <c r="E74" s="251">
        <v>164</v>
      </c>
      <c r="F74" s="229"/>
      <c r="G74" s="229"/>
      <c r="H74" s="229"/>
      <c r="I74" s="229">
        <v>36</v>
      </c>
      <c r="J74" s="229"/>
      <c r="K74" s="229"/>
      <c r="L74" s="229"/>
      <c r="M74" s="252">
        <v>28</v>
      </c>
      <c r="N74" s="88"/>
      <c r="O74" s="88"/>
      <c r="P74" s="88"/>
      <c r="Q74" s="88"/>
      <c r="R74" s="88"/>
      <c r="S74" s="89"/>
      <c r="T74" s="232"/>
      <c r="U74" s="89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</row>
    <row r="75" spans="1:79">
      <c r="M75" s="88"/>
      <c r="N75" s="88"/>
      <c r="O75" s="88"/>
      <c r="P75" s="88"/>
      <c r="Q75" s="88"/>
      <c r="R75" s="88"/>
      <c r="S75" s="88"/>
      <c r="T75" s="230"/>
      <c r="U75" s="88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</row>
    <row r="76" spans="1:79">
      <c r="M76" s="88"/>
      <c r="N76" s="88"/>
      <c r="O76" s="88"/>
      <c r="P76" s="88"/>
      <c r="Q76" s="88"/>
      <c r="R76" s="88"/>
      <c r="S76" s="88"/>
      <c r="T76" s="230"/>
      <c r="U76" s="88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</row>
  </sheetData>
  <autoFilter ref="D1:D76" xr:uid="{00000000-0009-0000-0000-000002000000}"/>
  <mergeCells count="122">
    <mergeCell ref="C2:T2"/>
    <mergeCell ref="C3:T3"/>
    <mergeCell ref="AQ4:AW4"/>
    <mergeCell ref="AD60:AK60"/>
    <mergeCell ref="AD50:AK50"/>
    <mergeCell ref="AD40:AK40"/>
    <mergeCell ref="AD29:AK29"/>
    <mergeCell ref="C4:I4"/>
    <mergeCell ref="B6:B7"/>
    <mergeCell ref="C6:C7"/>
    <mergeCell ref="F6:H6"/>
    <mergeCell ref="I6:I7"/>
    <mergeCell ref="J6:L6"/>
    <mergeCell ref="M6:M7"/>
    <mergeCell ref="N6:U6"/>
    <mergeCell ref="V6:AC6"/>
    <mergeCell ref="AD6:AK6"/>
    <mergeCell ref="B19:B20"/>
    <mergeCell ref="C19:C20"/>
    <mergeCell ref="F19:H19"/>
    <mergeCell ref="I19:I20"/>
    <mergeCell ref="J19:L19"/>
    <mergeCell ref="M19:M20"/>
    <mergeCell ref="N19:U19"/>
    <mergeCell ref="V50:AC50"/>
    <mergeCell ref="V19:AC19"/>
    <mergeCell ref="AD19:AK19"/>
    <mergeCell ref="B29:B30"/>
    <mergeCell ref="C29:C30"/>
    <mergeCell ref="F29:H29"/>
    <mergeCell ref="I29:I30"/>
    <mergeCell ref="J29:L29"/>
    <mergeCell ref="M29:M30"/>
    <mergeCell ref="N29:U29"/>
    <mergeCell ref="V29:AC29"/>
    <mergeCell ref="B60:B61"/>
    <mergeCell ref="C60:C61"/>
    <mergeCell ref="F60:H60"/>
    <mergeCell ref="I60:I61"/>
    <mergeCell ref="J60:L60"/>
    <mergeCell ref="M60:M61"/>
    <mergeCell ref="N60:U60"/>
    <mergeCell ref="V60:AC60"/>
    <mergeCell ref="AS6:AU6"/>
    <mergeCell ref="B40:B41"/>
    <mergeCell ref="C40:C41"/>
    <mergeCell ref="F40:H40"/>
    <mergeCell ref="I40:I41"/>
    <mergeCell ref="J40:L40"/>
    <mergeCell ref="M40:M41"/>
    <mergeCell ref="N40:U40"/>
    <mergeCell ref="V40:AC40"/>
    <mergeCell ref="B50:B51"/>
    <mergeCell ref="C50:C51"/>
    <mergeCell ref="F50:H50"/>
    <mergeCell ref="I50:I51"/>
    <mergeCell ref="J50:L50"/>
    <mergeCell ref="M50:M51"/>
    <mergeCell ref="N50:U50"/>
    <mergeCell ref="AL60:AL61"/>
    <mergeCell ref="AL50:AL51"/>
    <mergeCell ref="AL40:AL41"/>
    <mergeCell ref="AL29:AL30"/>
    <mergeCell ref="AL19:AL20"/>
    <mergeCell ref="AO29:AO30"/>
    <mergeCell ref="AP29:AP30"/>
    <mergeCell ref="AS29:AU29"/>
    <mergeCell ref="AV29:AV30"/>
    <mergeCell ref="BI19:BP19"/>
    <mergeCell ref="BQ19:BX19"/>
    <mergeCell ref="BA6:BH6"/>
    <mergeCell ref="BI6:BP6"/>
    <mergeCell ref="BQ6:BX6"/>
    <mergeCell ref="AO19:AO20"/>
    <mergeCell ref="AP19:AP20"/>
    <mergeCell ref="AS19:AU19"/>
    <mergeCell ref="AV19:AV20"/>
    <mergeCell ref="AW19:AY19"/>
    <mergeCell ref="AZ19:AZ20"/>
    <mergeCell ref="BA19:BH19"/>
    <mergeCell ref="AV6:AV7"/>
    <mergeCell ref="AW6:AY6"/>
    <mergeCell ref="AZ6:AZ7"/>
    <mergeCell ref="AP6:AP7"/>
    <mergeCell ref="AO6:AO7"/>
    <mergeCell ref="AW50:AY50"/>
    <mergeCell ref="AZ50:AZ51"/>
    <mergeCell ref="BA50:BH50"/>
    <mergeCell ref="BA29:BH29"/>
    <mergeCell ref="BI29:BP29"/>
    <mergeCell ref="BQ29:BX29"/>
    <mergeCell ref="AW40:AY40"/>
    <mergeCell ref="AZ40:AZ41"/>
    <mergeCell ref="BA40:BH40"/>
    <mergeCell ref="BI40:BP40"/>
    <mergeCell ref="BQ40:BX40"/>
    <mergeCell ref="AW29:AY29"/>
    <mergeCell ref="AZ29:AZ30"/>
    <mergeCell ref="BI60:BP60"/>
    <mergeCell ref="BQ60:BX60"/>
    <mergeCell ref="AV40:AV41"/>
    <mergeCell ref="BY19:BY20"/>
    <mergeCell ref="BY29:BY30"/>
    <mergeCell ref="BY40:BY41"/>
    <mergeCell ref="AO40:AO41"/>
    <mergeCell ref="AP40:AP41"/>
    <mergeCell ref="AS40:AU40"/>
    <mergeCell ref="BY60:BY61"/>
    <mergeCell ref="BI50:BP50"/>
    <mergeCell ref="BQ50:BX50"/>
    <mergeCell ref="BY50:BY51"/>
    <mergeCell ref="AO60:AO61"/>
    <mergeCell ref="AP60:AP61"/>
    <mergeCell ref="AS60:AU60"/>
    <mergeCell ref="AV60:AV61"/>
    <mergeCell ref="AW60:AY60"/>
    <mergeCell ref="AZ60:AZ61"/>
    <mergeCell ref="BA60:BH60"/>
    <mergeCell ref="AO50:AO51"/>
    <mergeCell ref="AP50:AP51"/>
    <mergeCell ref="AS50:AU50"/>
    <mergeCell ref="AV50:AV5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FF"/>
  </sheetPr>
  <dimension ref="A1:IJ45"/>
  <sheetViews>
    <sheetView zoomScale="55" zoomScaleNormal="55" workbookViewId="0">
      <selection sqref="A1:L43"/>
    </sheetView>
  </sheetViews>
  <sheetFormatPr defaultColWidth="16.28515625" defaultRowHeight="12.75"/>
  <cols>
    <col min="1" max="1" width="19.85546875" style="324" customWidth="1"/>
    <col min="2" max="2" width="12.5703125" style="324" customWidth="1"/>
    <col min="3" max="4" width="14.7109375" style="325" customWidth="1"/>
    <col min="5" max="5" width="13.7109375" style="325" customWidth="1"/>
    <col min="6" max="7" width="14.7109375" style="325" customWidth="1"/>
    <col min="8" max="8" width="13.7109375" style="325" customWidth="1"/>
    <col min="9" max="11" width="14.7109375" style="325" customWidth="1"/>
    <col min="12" max="12" width="16.7109375" style="325" customWidth="1"/>
    <col min="13" max="240" width="16.28515625" style="325" customWidth="1"/>
    <col min="241" max="16384" width="16.28515625" style="326"/>
  </cols>
  <sheetData>
    <row r="1" spans="1:12" ht="15.75">
      <c r="A1" s="323" t="s">
        <v>80</v>
      </c>
    </row>
    <row r="2" spans="1:12" ht="15.75">
      <c r="A2" s="323"/>
    </row>
    <row r="3" spans="1:12" s="325" customFormat="1" ht="20.25">
      <c r="A3" s="506" t="s">
        <v>81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</row>
    <row r="4" spans="1:12" s="325" customFormat="1" ht="20.25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</row>
    <row r="5" spans="1:12" s="328" customFormat="1" ht="36.75" customHeight="1">
      <c r="A5" s="507" t="s">
        <v>82</v>
      </c>
      <c r="B5" s="509" t="s">
        <v>83</v>
      </c>
      <c r="C5" s="511" t="s">
        <v>84</v>
      </c>
      <c r="D5" s="512"/>
      <c r="E5" s="513"/>
      <c r="F5" s="514" t="s">
        <v>85</v>
      </c>
      <c r="G5" s="515"/>
      <c r="H5" s="516"/>
      <c r="I5" s="514" t="s">
        <v>86</v>
      </c>
      <c r="J5" s="516"/>
      <c r="K5" s="514" t="s">
        <v>87</v>
      </c>
      <c r="L5" s="516"/>
    </row>
    <row r="6" spans="1:12" s="328" customFormat="1" ht="31.5">
      <c r="A6" s="508"/>
      <c r="B6" s="510"/>
      <c r="C6" s="329" t="s">
        <v>88</v>
      </c>
      <c r="D6" s="330" t="s">
        <v>46</v>
      </c>
      <c r="E6" s="331" t="s">
        <v>89</v>
      </c>
      <c r="F6" s="332" t="s">
        <v>88</v>
      </c>
      <c r="G6" s="333" t="s">
        <v>46</v>
      </c>
      <c r="H6" s="334" t="s">
        <v>89</v>
      </c>
      <c r="I6" s="332" t="s">
        <v>88</v>
      </c>
      <c r="J6" s="335" t="s">
        <v>46</v>
      </c>
      <c r="K6" s="336" t="s">
        <v>88</v>
      </c>
      <c r="L6" s="337" t="s">
        <v>46</v>
      </c>
    </row>
    <row r="7" spans="1:12" s="347" customFormat="1" ht="14.25">
      <c r="A7" s="338">
        <v>1</v>
      </c>
      <c r="B7" s="339">
        <v>2</v>
      </c>
      <c r="C7" s="340">
        <v>6</v>
      </c>
      <c r="D7" s="340">
        <v>7</v>
      </c>
      <c r="E7" s="341">
        <v>8</v>
      </c>
      <c r="F7" s="342">
        <v>3</v>
      </c>
      <c r="G7" s="343">
        <v>4</v>
      </c>
      <c r="H7" s="344">
        <v>5</v>
      </c>
      <c r="I7" s="345">
        <v>9</v>
      </c>
      <c r="J7" s="346">
        <v>10</v>
      </c>
      <c r="K7" s="342" t="s">
        <v>90</v>
      </c>
      <c r="L7" s="346" t="s">
        <v>91</v>
      </c>
    </row>
    <row r="8" spans="1:12" s="358" customFormat="1" ht="18.75">
      <c r="A8" s="502" t="s">
        <v>79</v>
      </c>
      <c r="B8" s="348" t="s">
        <v>92</v>
      </c>
      <c r="C8" s="349">
        <f t="shared" ref="C8:E8" si="0">SUM(C9:C11)</f>
        <v>1969</v>
      </c>
      <c r="D8" s="350">
        <f t="shared" si="0"/>
        <v>113712</v>
      </c>
      <c r="E8" s="351">
        <f t="shared" si="0"/>
        <v>150</v>
      </c>
      <c r="F8" s="352">
        <f t="shared" ref="F8" si="1">SUM(F9:F11)</f>
        <v>1969</v>
      </c>
      <c r="G8" s="353">
        <f>SUM(G9:G11)</f>
        <v>142180</v>
      </c>
      <c r="H8" s="354">
        <f t="shared" ref="H8" si="2">SUM(H9:H11)</f>
        <v>150</v>
      </c>
      <c r="I8" s="349">
        <f>SUM(I9:I11)</f>
        <v>195</v>
      </c>
      <c r="J8" s="355">
        <f>SUM(J9:J11)</f>
        <v>4320</v>
      </c>
      <c r="K8" s="356">
        <f t="shared" ref="K8:L8" si="3">SUM(K9:K11)</f>
        <v>2164</v>
      </c>
      <c r="L8" s="357">
        <f t="shared" si="3"/>
        <v>260212</v>
      </c>
    </row>
    <row r="9" spans="1:12" s="358" customFormat="1" ht="18.75">
      <c r="A9" s="499"/>
      <c r="B9" s="359" t="s">
        <v>93</v>
      </c>
      <c r="C9" s="360">
        <v>1517</v>
      </c>
      <c r="D9" s="361">
        <v>82192</v>
      </c>
      <c r="E9" s="362">
        <v>104</v>
      </c>
      <c r="F9" s="363">
        <v>1517</v>
      </c>
      <c r="G9" s="364">
        <v>102780</v>
      </c>
      <c r="H9" s="365">
        <v>104</v>
      </c>
      <c r="I9" s="360">
        <v>195</v>
      </c>
      <c r="J9" s="366">
        <v>4320</v>
      </c>
      <c r="K9" s="367">
        <f>ROUNDDOWN(IF(OR(C9=0,F9=0),C9+F9+I9,(C9+F9)/2+I9),0)</f>
        <v>1712</v>
      </c>
      <c r="L9" s="368">
        <f>D9+G9+J9</f>
        <v>189292</v>
      </c>
    </row>
    <row r="10" spans="1:12" s="358" customFormat="1" ht="18.75">
      <c r="A10" s="499"/>
      <c r="B10" s="359" t="s">
        <v>10</v>
      </c>
      <c r="C10" s="360">
        <v>352</v>
      </c>
      <c r="D10" s="361">
        <v>24864</v>
      </c>
      <c r="E10" s="362">
        <v>36</v>
      </c>
      <c r="F10" s="363">
        <v>352</v>
      </c>
      <c r="G10" s="364">
        <v>31080</v>
      </c>
      <c r="H10" s="365">
        <v>36</v>
      </c>
      <c r="I10" s="360"/>
      <c r="J10" s="366"/>
      <c r="K10" s="367">
        <f t="shared" ref="K10:K11" si="4">ROUNDDOWN(IF(OR(C10=0,F10=0),C10+F10+I10,(C10+F10)/2+I10),0)</f>
        <v>352</v>
      </c>
      <c r="L10" s="368">
        <f>D10+G10+J10</f>
        <v>55944</v>
      </c>
    </row>
    <row r="11" spans="1:12" s="358" customFormat="1" ht="18.75">
      <c r="A11" s="499"/>
      <c r="B11" s="359" t="s">
        <v>94</v>
      </c>
      <c r="C11" s="360">
        <v>100</v>
      </c>
      <c r="D11" s="361">
        <v>6656</v>
      </c>
      <c r="E11" s="362">
        <v>10</v>
      </c>
      <c r="F11" s="369">
        <v>100</v>
      </c>
      <c r="G11" s="370">
        <v>8320</v>
      </c>
      <c r="H11" s="371">
        <v>10</v>
      </c>
      <c r="I11" s="372"/>
      <c r="J11" s="368"/>
      <c r="K11" s="367">
        <f t="shared" si="4"/>
        <v>100</v>
      </c>
      <c r="L11" s="368">
        <f>D11+G11+J11</f>
        <v>14976</v>
      </c>
    </row>
    <row r="12" spans="1:12" s="358" customFormat="1" ht="18.75">
      <c r="A12" s="373"/>
      <c r="B12" s="374"/>
      <c r="C12" s="372"/>
      <c r="D12" s="375"/>
      <c r="E12" s="376"/>
      <c r="F12" s="369"/>
      <c r="G12" s="370"/>
      <c r="H12" s="371"/>
      <c r="I12" s="372"/>
      <c r="J12" s="368"/>
      <c r="K12" s="367"/>
      <c r="L12" s="377"/>
    </row>
    <row r="13" spans="1:12" s="358" customFormat="1" ht="18.75">
      <c r="A13" s="503" t="s">
        <v>64</v>
      </c>
      <c r="B13" s="378" t="s">
        <v>92</v>
      </c>
      <c r="C13" s="379">
        <f t="shared" ref="C13:F13" si="5">SUM(C14:C16)</f>
        <v>580</v>
      </c>
      <c r="D13" s="380">
        <f t="shared" si="5"/>
        <v>35420</v>
      </c>
      <c r="E13" s="381">
        <f t="shared" si="5"/>
        <v>45</v>
      </c>
      <c r="F13" s="382">
        <f t="shared" si="5"/>
        <v>580</v>
      </c>
      <c r="G13" s="383">
        <f>SUM(G14:G16)</f>
        <v>45400</v>
      </c>
      <c r="H13" s="384">
        <f t="shared" ref="H13" si="6">SUM(H14:H16)</f>
        <v>45</v>
      </c>
      <c r="I13" s="379">
        <f>SUM(I14:I16)</f>
        <v>105</v>
      </c>
      <c r="J13" s="377">
        <f>SUM(J14:J16)</f>
        <v>2280</v>
      </c>
      <c r="K13" s="385">
        <f t="shared" ref="K13:L13" si="7">SUM(K14:K16)</f>
        <v>685</v>
      </c>
      <c r="L13" s="386">
        <f t="shared" si="7"/>
        <v>83100</v>
      </c>
    </row>
    <row r="14" spans="1:12" s="358" customFormat="1" ht="18.75">
      <c r="A14" s="504"/>
      <c r="B14" s="359" t="s">
        <v>93</v>
      </c>
      <c r="C14" s="360">
        <v>503</v>
      </c>
      <c r="D14" s="361">
        <v>31072</v>
      </c>
      <c r="E14" s="362">
        <v>37</v>
      </c>
      <c r="F14" s="363">
        <v>503</v>
      </c>
      <c r="G14" s="364">
        <v>38840</v>
      </c>
      <c r="H14" s="365">
        <v>37</v>
      </c>
      <c r="I14" s="360">
        <v>105</v>
      </c>
      <c r="J14" s="366">
        <v>2280</v>
      </c>
      <c r="K14" s="367">
        <f>ROUNDDOWN(IF(OR(C14=0,F14=0),C14+F14+I14,(C14+F14)/2+I14),0)</f>
        <v>608</v>
      </c>
      <c r="L14" s="368">
        <f>D14+G14+J14</f>
        <v>72192</v>
      </c>
    </row>
    <row r="15" spans="1:12" s="358" customFormat="1" ht="18.75">
      <c r="A15" s="504"/>
      <c r="B15" s="359" t="s">
        <v>10</v>
      </c>
      <c r="C15" s="360">
        <v>56</v>
      </c>
      <c r="D15" s="361">
        <v>3584</v>
      </c>
      <c r="E15" s="362">
        <v>6</v>
      </c>
      <c r="F15" s="363">
        <v>56</v>
      </c>
      <c r="G15" s="364">
        <v>4480</v>
      </c>
      <c r="H15" s="365">
        <v>6</v>
      </c>
      <c r="I15" s="360"/>
      <c r="J15" s="366"/>
      <c r="K15" s="367">
        <f t="shared" ref="K15:K16" si="8">ROUNDDOWN(IF(OR(C15=0,F15=0),C15+F15+I15,(C15+F15)/2+I15),0)</f>
        <v>56</v>
      </c>
      <c r="L15" s="368">
        <f>D15+G15+J15</f>
        <v>8064</v>
      </c>
    </row>
    <row r="16" spans="1:12" s="358" customFormat="1" ht="18.75">
      <c r="A16" s="505"/>
      <c r="B16" s="359" t="s">
        <v>94</v>
      </c>
      <c r="C16" s="360">
        <v>21</v>
      </c>
      <c r="D16" s="361">
        <v>764</v>
      </c>
      <c r="E16" s="362">
        <v>2</v>
      </c>
      <c r="F16" s="369">
        <v>21</v>
      </c>
      <c r="G16" s="370">
        <v>2080</v>
      </c>
      <c r="H16" s="371">
        <v>2</v>
      </c>
      <c r="I16" s="372"/>
      <c r="J16" s="368"/>
      <c r="K16" s="367">
        <f t="shared" si="8"/>
        <v>21</v>
      </c>
      <c r="L16" s="368">
        <f>D16+G16+J16</f>
        <v>2844</v>
      </c>
    </row>
    <row r="17" spans="1:12" s="358" customFormat="1" ht="18.75">
      <c r="A17" s="373"/>
      <c r="B17" s="374"/>
      <c r="C17" s="372"/>
      <c r="D17" s="375"/>
      <c r="E17" s="376"/>
      <c r="F17" s="369"/>
      <c r="G17" s="370"/>
      <c r="H17" s="371"/>
      <c r="I17" s="372"/>
      <c r="J17" s="368"/>
      <c r="K17" s="367"/>
      <c r="L17" s="377"/>
    </row>
    <row r="18" spans="1:12" s="358" customFormat="1" ht="18.75">
      <c r="A18" s="498" t="s">
        <v>95</v>
      </c>
      <c r="B18" s="378" t="s">
        <v>92</v>
      </c>
      <c r="C18" s="379">
        <f t="shared" ref="C18:F18" si="9">SUM(C19:C21)</f>
        <v>1068</v>
      </c>
      <c r="D18" s="380">
        <f t="shared" si="9"/>
        <v>73920</v>
      </c>
      <c r="E18" s="381">
        <f t="shared" si="9"/>
        <v>83</v>
      </c>
      <c r="F18" s="382">
        <f t="shared" si="9"/>
        <v>1068</v>
      </c>
      <c r="G18" s="383">
        <f>SUM(G19:G21)</f>
        <v>91920</v>
      </c>
      <c r="H18" s="384">
        <f t="shared" ref="H18" si="10">SUM(H19:H21)</f>
        <v>83</v>
      </c>
      <c r="I18" s="379">
        <f>SUM(I19:I21)</f>
        <v>105</v>
      </c>
      <c r="J18" s="377">
        <f>SUM(J19:J21)</f>
        <v>2280</v>
      </c>
      <c r="K18" s="385">
        <f t="shared" ref="K18:L18" si="11">SUM(K19:K21)</f>
        <v>1173</v>
      </c>
      <c r="L18" s="386">
        <f t="shared" si="11"/>
        <v>168120</v>
      </c>
    </row>
    <row r="19" spans="1:12" s="358" customFormat="1" ht="18.75">
      <c r="A19" s="499"/>
      <c r="B19" s="359" t="s">
        <v>93</v>
      </c>
      <c r="C19" s="360">
        <v>895</v>
      </c>
      <c r="D19" s="361">
        <v>61600</v>
      </c>
      <c r="E19" s="362">
        <v>65</v>
      </c>
      <c r="F19" s="363">
        <v>895</v>
      </c>
      <c r="G19" s="364">
        <v>76520</v>
      </c>
      <c r="H19" s="365">
        <v>65</v>
      </c>
      <c r="I19" s="360">
        <v>105</v>
      </c>
      <c r="J19" s="366">
        <v>2280</v>
      </c>
      <c r="K19" s="367">
        <f>ROUNDDOWN(IF(OR(C19=0,F19=0),C19+F19+I19,(C19+F19)/2+I19),0)</f>
        <v>1000</v>
      </c>
      <c r="L19" s="368">
        <f>D19+G19+J19</f>
        <v>140400</v>
      </c>
    </row>
    <row r="20" spans="1:12" s="358" customFormat="1" ht="18.75">
      <c r="A20" s="499"/>
      <c r="B20" s="359" t="s">
        <v>10</v>
      </c>
      <c r="C20" s="360">
        <v>154</v>
      </c>
      <c r="D20" s="361">
        <v>11104</v>
      </c>
      <c r="E20" s="362">
        <v>16</v>
      </c>
      <c r="F20" s="363">
        <v>154</v>
      </c>
      <c r="G20" s="364">
        <v>13880</v>
      </c>
      <c r="H20" s="365">
        <v>16</v>
      </c>
      <c r="I20" s="360"/>
      <c r="J20" s="366"/>
      <c r="K20" s="367">
        <f t="shared" ref="K20:K21" si="12">ROUNDDOWN(IF(OR(C20=0,F20=0),C20+F20+I20,(C20+F20)/2+I20),0)</f>
        <v>154</v>
      </c>
      <c r="L20" s="368">
        <f>D20+G20+J20</f>
        <v>24984</v>
      </c>
    </row>
    <row r="21" spans="1:12" s="358" customFormat="1" ht="18.75">
      <c r="A21" s="499"/>
      <c r="B21" s="359" t="s">
        <v>94</v>
      </c>
      <c r="C21" s="360">
        <v>19</v>
      </c>
      <c r="D21" s="361">
        <v>1216</v>
      </c>
      <c r="E21" s="362">
        <v>2</v>
      </c>
      <c r="F21" s="369">
        <v>19</v>
      </c>
      <c r="G21" s="370">
        <v>1520</v>
      </c>
      <c r="H21" s="371">
        <v>2</v>
      </c>
      <c r="I21" s="372"/>
      <c r="J21" s="368"/>
      <c r="K21" s="367">
        <f t="shared" si="12"/>
        <v>19</v>
      </c>
      <c r="L21" s="368">
        <f>D21+G21+J21</f>
        <v>2736</v>
      </c>
    </row>
    <row r="22" spans="1:12" s="358" customFormat="1" ht="18.75">
      <c r="A22" s="373"/>
      <c r="B22" s="374"/>
      <c r="C22" s="372"/>
      <c r="D22" s="375"/>
      <c r="E22" s="376"/>
      <c r="F22" s="369"/>
      <c r="G22" s="370"/>
      <c r="H22" s="371"/>
      <c r="I22" s="372"/>
      <c r="J22" s="368"/>
      <c r="K22" s="367"/>
      <c r="L22" s="377"/>
    </row>
    <row r="23" spans="1:12" s="358" customFormat="1" ht="18.75">
      <c r="A23" s="498" t="s">
        <v>96</v>
      </c>
      <c r="B23" s="378" t="s">
        <v>92</v>
      </c>
      <c r="C23" s="379">
        <f t="shared" ref="C23:F23" si="13">SUM(C24:C26)</f>
        <v>805</v>
      </c>
      <c r="D23" s="380">
        <f t="shared" si="13"/>
        <v>44960</v>
      </c>
      <c r="E23" s="381">
        <f t="shared" si="13"/>
        <v>63</v>
      </c>
      <c r="F23" s="382">
        <f t="shared" si="13"/>
        <v>805</v>
      </c>
      <c r="G23" s="383">
        <f>SUM(G24:G26)</f>
        <v>56200</v>
      </c>
      <c r="H23" s="384">
        <f t="shared" ref="H23" si="14">SUM(H24:H26)</f>
        <v>63</v>
      </c>
      <c r="I23" s="379">
        <f>SUM(I24:I26)</f>
        <v>75</v>
      </c>
      <c r="J23" s="377">
        <f>SUM(J24:J26)</f>
        <v>1560</v>
      </c>
      <c r="K23" s="385">
        <f t="shared" ref="K23:L23" si="15">SUM(K24:K26)</f>
        <v>880</v>
      </c>
      <c r="L23" s="386">
        <f t="shared" si="15"/>
        <v>102720</v>
      </c>
    </row>
    <row r="24" spans="1:12" s="358" customFormat="1" ht="18.75">
      <c r="A24" s="499"/>
      <c r="B24" s="359" t="s">
        <v>93</v>
      </c>
      <c r="C24" s="360">
        <v>735</v>
      </c>
      <c r="D24" s="361">
        <v>40832</v>
      </c>
      <c r="E24" s="362">
        <v>57</v>
      </c>
      <c r="F24" s="363">
        <v>735</v>
      </c>
      <c r="G24" s="364">
        <v>51040</v>
      </c>
      <c r="H24" s="365">
        <v>57</v>
      </c>
      <c r="I24" s="360">
        <v>75</v>
      </c>
      <c r="J24" s="366">
        <v>1560</v>
      </c>
      <c r="K24" s="367">
        <f>ROUNDDOWN(IF(OR(C24=0,F24=0),C24+F24+I24,(C24+F24)/2+I24),0)</f>
        <v>810</v>
      </c>
      <c r="L24" s="368">
        <f>D24+G24+J24</f>
        <v>93432</v>
      </c>
    </row>
    <row r="25" spans="1:12" s="358" customFormat="1" ht="18.75">
      <c r="A25" s="499"/>
      <c r="B25" s="359" t="s">
        <v>10</v>
      </c>
      <c r="C25" s="360">
        <v>70</v>
      </c>
      <c r="D25" s="361">
        <v>4128</v>
      </c>
      <c r="E25" s="362">
        <v>6</v>
      </c>
      <c r="F25" s="363">
        <v>70</v>
      </c>
      <c r="G25" s="364">
        <v>5160</v>
      </c>
      <c r="H25" s="365">
        <v>6</v>
      </c>
      <c r="I25" s="360"/>
      <c r="J25" s="366"/>
      <c r="K25" s="367">
        <f t="shared" ref="K25:K26" si="16">ROUNDDOWN(IF(OR(C25=0,F25=0),C25+F25+I25,(C25+F25)/2+I25),0)</f>
        <v>70</v>
      </c>
      <c r="L25" s="368">
        <f>D25+G25+J25</f>
        <v>9288</v>
      </c>
    </row>
    <row r="26" spans="1:12" s="358" customFormat="1" ht="18.75">
      <c r="A26" s="499"/>
      <c r="B26" s="359" t="s">
        <v>94</v>
      </c>
      <c r="C26" s="360">
        <v>0</v>
      </c>
      <c r="D26" s="361">
        <v>0</v>
      </c>
      <c r="E26" s="362">
        <v>0</v>
      </c>
      <c r="F26" s="369">
        <v>0</v>
      </c>
      <c r="G26" s="370">
        <v>0</v>
      </c>
      <c r="H26" s="371">
        <v>0</v>
      </c>
      <c r="I26" s="372"/>
      <c r="J26" s="368"/>
      <c r="K26" s="367">
        <f t="shared" si="16"/>
        <v>0</v>
      </c>
      <c r="L26" s="368">
        <f>D26+G26+J26</f>
        <v>0</v>
      </c>
    </row>
    <row r="27" spans="1:12" s="358" customFormat="1" ht="18.75">
      <c r="A27" s="373"/>
      <c r="B27" s="374"/>
      <c r="C27" s="372"/>
      <c r="D27" s="375"/>
      <c r="E27" s="376"/>
      <c r="F27" s="369"/>
      <c r="G27" s="370"/>
      <c r="H27" s="371"/>
      <c r="I27" s="372"/>
      <c r="J27" s="368"/>
      <c r="K27" s="367"/>
      <c r="L27" s="377"/>
    </row>
    <row r="28" spans="1:12" s="358" customFormat="1" ht="18.75">
      <c r="A28" s="498" t="s">
        <v>97</v>
      </c>
      <c r="B28" s="378" t="s">
        <v>92</v>
      </c>
      <c r="C28" s="379">
        <f t="shared" ref="C28:F28" si="17">SUM(C29:C31)</f>
        <v>104</v>
      </c>
      <c r="D28" s="380">
        <f t="shared" si="17"/>
        <v>6656</v>
      </c>
      <c r="E28" s="381">
        <f t="shared" si="17"/>
        <v>9</v>
      </c>
      <c r="F28" s="382">
        <f t="shared" si="17"/>
        <v>104</v>
      </c>
      <c r="G28" s="383">
        <f>SUM(G29:G31)</f>
        <v>8320</v>
      </c>
      <c r="H28" s="384">
        <f t="shared" ref="H28" si="18">SUM(H29:H31)</f>
        <v>9</v>
      </c>
      <c r="I28" s="379">
        <f>SUM(I29:I31)</f>
        <v>0</v>
      </c>
      <c r="J28" s="377">
        <f>SUM(J29:J31)</f>
        <v>0</v>
      </c>
      <c r="K28" s="385">
        <f t="shared" ref="K28:L28" si="19">SUM(K29:K31)</f>
        <v>104</v>
      </c>
      <c r="L28" s="386">
        <f t="shared" si="19"/>
        <v>14976</v>
      </c>
    </row>
    <row r="29" spans="1:12" s="358" customFormat="1" ht="18.75">
      <c r="A29" s="499"/>
      <c r="B29" s="359" t="s">
        <v>93</v>
      </c>
      <c r="C29" s="360">
        <v>92</v>
      </c>
      <c r="D29" s="361">
        <v>5888</v>
      </c>
      <c r="E29" s="362">
        <v>8</v>
      </c>
      <c r="F29" s="363">
        <v>92</v>
      </c>
      <c r="G29" s="364">
        <v>7360</v>
      </c>
      <c r="H29" s="365">
        <v>8</v>
      </c>
      <c r="I29" s="372"/>
      <c r="J29" s="368"/>
      <c r="K29" s="367">
        <f>ROUNDDOWN(IF(OR(C29=0,F29=0),C29+F29+I29,(C29+F29)/2+I29),0)</f>
        <v>92</v>
      </c>
      <c r="L29" s="368">
        <f>D29+G29+J29</f>
        <v>13248</v>
      </c>
    </row>
    <row r="30" spans="1:12" s="358" customFormat="1" ht="18.75">
      <c r="A30" s="499"/>
      <c r="B30" s="359" t="s">
        <v>10</v>
      </c>
      <c r="C30" s="360">
        <v>12</v>
      </c>
      <c r="D30" s="361">
        <v>768</v>
      </c>
      <c r="E30" s="362">
        <v>1</v>
      </c>
      <c r="F30" s="363">
        <v>12</v>
      </c>
      <c r="G30" s="364">
        <v>960</v>
      </c>
      <c r="H30" s="365">
        <v>1</v>
      </c>
      <c r="I30" s="372"/>
      <c r="J30" s="368"/>
      <c r="K30" s="367">
        <f t="shared" ref="K30" si="20">ROUNDDOWN(IF(OR(C30=0,F30=0),C30+F30+I30,(C30+F30)/2+I30),0)</f>
        <v>12</v>
      </c>
      <c r="L30" s="368">
        <f>D30+G30+J30</f>
        <v>1728</v>
      </c>
    </row>
    <row r="31" spans="1:12" s="358" customFormat="1" ht="18.75">
      <c r="A31" s="499"/>
      <c r="B31" s="359" t="s">
        <v>94</v>
      </c>
      <c r="C31" s="360"/>
      <c r="D31" s="361"/>
      <c r="E31" s="362"/>
      <c r="F31" s="369"/>
      <c r="G31" s="370"/>
      <c r="H31" s="371"/>
      <c r="I31" s="372"/>
      <c r="J31" s="368"/>
      <c r="K31" s="367">
        <f>ROUNDDOWN(IF(OR(C31=0,F31=0),C31+F31+I31,(C31+F31)/2+I31),0)</f>
        <v>0</v>
      </c>
      <c r="L31" s="368">
        <f>D31+G31+J31</f>
        <v>0</v>
      </c>
    </row>
    <row r="32" spans="1:12" s="358" customFormat="1" ht="18.75">
      <c r="A32" s="373"/>
      <c r="B32" s="374"/>
      <c r="C32" s="372"/>
      <c r="D32" s="375"/>
      <c r="E32" s="376"/>
      <c r="F32" s="369"/>
      <c r="G32" s="370"/>
      <c r="H32" s="371"/>
      <c r="I32" s="372"/>
      <c r="J32" s="368"/>
      <c r="K32" s="367"/>
      <c r="L32" s="377"/>
    </row>
    <row r="33" spans="1:244" s="358" customFormat="1" ht="18.75">
      <c r="A33" s="498" t="s">
        <v>98</v>
      </c>
      <c r="B33" s="378" t="s">
        <v>92</v>
      </c>
      <c r="C33" s="379">
        <f t="shared" ref="C33:F33" si="21">SUM(C34:C36)</f>
        <v>54</v>
      </c>
      <c r="D33" s="380">
        <f t="shared" si="21"/>
        <v>3008</v>
      </c>
      <c r="E33" s="381">
        <f t="shared" si="21"/>
        <v>6</v>
      </c>
      <c r="F33" s="382">
        <f t="shared" si="21"/>
        <v>54</v>
      </c>
      <c r="G33" s="383">
        <f>SUM(G34:G36)</f>
        <v>3760</v>
      </c>
      <c r="H33" s="384">
        <f t="shared" ref="H33" si="22">SUM(H34:H36)</f>
        <v>6</v>
      </c>
      <c r="I33" s="379">
        <f>SUM(I34:I36)</f>
        <v>0</v>
      </c>
      <c r="J33" s="377">
        <f>SUM(J34:J36)</f>
        <v>0</v>
      </c>
      <c r="K33" s="385">
        <f t="shared" ref="K33:L33" si="23">SUM(K34:K36)</f>
        <v>54</v>
      </c>
      <c r="L33" s="386">
        <f t="shared" si="23"/>
        <v>6768</v>
      </c>
    </row>
    <row r="34" spans="1:244" s="358" customFormat="1" ht="18.75">
      <c r="A34" s="499"/>
      <c r="B34" s="359" t="s">
        <v>93</v>
      </c>
      <c r="C34" s="360">
        <v>54</v>
      </c>
      <c r="D34" s="361">
        <v>3008</v>
      </c>
      <c r="E34" s="362">
        <v>6</v>
      </c>
      <c r="F34" s="369">
        <v>54</v>
      </c>
      <c r="G34" s="370">
        <v>3760</v>
      </c>
      <c r="H34" s="371">
        <v>6</v>
      </c>
      <c r="I34" s="372"/>
      <c r="J34" s="368"/>
      <c r="K34" s="367">
        <f>ROUNDDOWN(IF(OR(C34=0,F34=0),C34+F34+I34,(C34+F34)/2+I34),0)</f>
        <v>54</v>
      </c>
      <c r="L34" s="368">
        <f>D34+G34+J34</f>
        <v>6768</v>
      </c>
    </row>
    <row r="35" spans="1:244" s="358" customFormat="1" ht="18.75">
      <c r="A35" s="499"/>
      <c r="B35" s="359" t="s">
        <v>10</v>
      </c>
      <c r="C35" s="360">
        <v>0</v>
      </c>
      <c r="D35" s="361">
        <v>0</v>
      </c>
      <c r="E35" s="362">
        <v>0</v>
      </c>
      <c r="F35" s="369">
        <v>0</v>
      </c>
      <c r="G35" s="370">
        <v>0</v>
      </c>
      <c r="H35" s="371">
        <v>0</v>
      </c>
      <c r="I35" s="387"/>
      <c r="J35" s="388"/>
      <c r="K35" s="367">
        <f t="shared" ref="K35:K36" si="24">ROUNDDOWN(IF(OR(C35=0,F35=0),C35+F35+I35,(C35+F35)/2+I35),0)</f>
        <v>0</v>
      </c>
      <c r="L35" s="368">
        <f>D35+G35+J35</f>
        <v>0</v>
      </c>
    </row>
    <row r="36" spans="1:244" s="358" customFormat="1" ht="18.75">
      <c r="A36" s="499"/>
      <c r="B36" s="359" t="s">
        <v>94</v>
      </c>
      <c r="C36" s="372"/>
      <c r="D36" s="375"/>
      <c r="E36" s="376"/>
      <c r="F36" s="369"/>
      <c r="G36" s="370"/>
      <c r="H36" s="371"/>
      <c r="I36" s="372"/>
      <c r="J36" s="368"/>
      <c r="K36" s="367">
        <f t="shared" si="24"/>
        <v>0</v>
      </c>
      <c r="L36" s="368">
        <f>D36+G36+J36</f>
        <v>0</v>
      </c>
    </row>
    <row r="37" spans="1:244" s="358" customFormat="1" ht="18.75">
      <c r="A37" s="389"/>
      <c r="B37" s="390"/>
      <c r="C37" s="372"/>
      <c r="D37" s="375"/>
      <c r="E37" s="376"/>
      <c r="F37" s="391"/>
      <c r="G37" s="370"/>
      <c r="H37" s="371"/>
      <c r="I37" s="372"/>
      <c r="J37" s="368"/>
      <c r="K37" s="367"/>
      <c r="L37" s="377"/>
    </row>
    <row r="38" spans="1:244" s="358" customFormat="1" ht="18.75">
      <c r="A38" s="498" t="s">
        <v>99</v>
      </c>
      <c r="B38" s="378" t="s">
        <v>92</v>
      </c>
      <c r="C38" s="379">
        <f t="shared" ref="C38:D38" si="25">SUM(C39:C41)</f>
        <v>4580</v>
      </c>
      <c r="D38" s="380">
        <f t="shared" si="25"/>
        <v>277676</v>
      </c>
      <c r="E38" s="381">
        <f>SUM(E39:E41)</f>
        <v>356</v>
      </c>
      <c r="F38" s="392">
        <f t="shared" ref="F38:G38" si="26">SUM(F39:F41)</f>
        <v>4580</v>
      </c>
      <c r="G38" s="383">
        <f t="shared" si="26"/>
        <v>347780</v>
      </c>
      <c r="H38" s="384">
        <f>SUM(H39:H41)</f>
        <v>356</v>
      </c>
      <c r="I38" s="379">
        <f t="shared" ref="I38:L38" si="27">SUM(I39:I41)</f>
        <v>480</v>
      </c>
      <c r="J38" s="377">
        <f t="shared" si="27"/>
        <v>10440</v>
      </c>
      <c r="K38" s="385">
        <f t="shared" si="27"/>
        <v>5060</v>
      </c>
      <c r="L38" s="386">
        <f t="shared" si="27"/>
        <v>635896</v>
      </c>
    </row>
    <row r="39" spans="1:244" s="358" customFormat="1" ht="18.75">
      <c r="A39" s="499"/>
      <c r="B39" s="359" t="s">
        <v>93</v>
      </c>
      <c r="C39" s="360">
        <f t="shared" ref="C39:D41" si="28">C9+C14+C19+C24+C29+C34</f>
        <v>3796</v>
      </c>
      <c r="D39" s="361">
        <f t="shared" si="28"/>
        <v>224592</v>
      </c>
      <c r="E39" s="362">
        <f>E9+E14+E19+E24+E29+E34</f>
        <v>277</v>
      </c>
      <c r="F39" s="393">
        <f t="shared" ref="F39:G41" si="29">F9+F14+F19+F24+F29+F34</f>
        <v>3796</v>
      </c>
      <c r="G39" s="364">
        <f t="shared" si="29"/>
        <v>280300</v>
      </c>
      <c r="H39" s="365">
        <f>H9+H14+H19+H24+H29+H34</f>
        <v>277</v>
      </c>
      <c r="I39" s="360">
        <f t="shared" ref="I39:L41" si="30">I9+I14+I19+I24+I29+I34</f>
        <v>480</v>
      </c>
      <c r="J39" s="366">
        <f t="shared" si="30"/>
        <v>10440</v>
      </c>
      <c r="K39" s="360">
        <f t="shared" si="30"/>
        <v>4276</v>
      </c>
      <c r="L39" s="366">
        <f t="shared" si="30"/>
        <v>515332</v>
      </c>
    </row>
    <row r="40" spans="1:244" s="358" customFormat="1" ht="18.75">
      <c r="A40" s="500"/>
      <c r="B40" s="394" t="s">
        <v>10</v>
      </c>
      <c r="C40" s="360">
        <f t="shared" si="28"/>
        <v>644</v>
      </c>
      <c r="D40" s="361">
        <f t="shared" si="28"/>
        <v>44448</v>
      </c>
      <c r="E40" s="362">
        <f>E10+E15+E20+E25+E30+E35</f>
        <v>65</v>
      </c>
      <c r="F40" s="393">
        <f t="shared" si="29"/>
        <v>644</v>
      </c>
      <c r="G40" s="364">
        <f t="shared" si="29"/>
        <v>55560</v>
      </c>
      <c r="H40" s="365">
        <f>H10+H15+H20+H25+H30+H35</f>
        <v>65</v>
      </c>
      <c r="I40" s="360">
        <f t="shared" si="30"/>
        <v>0</v>
      </c>
      <c r="J40" s="366">
        <f t="shared" si="30"/>
        <v>0</v>
      </c>
      <c r="K40" s="360">
        <f t="shared" si="30"/>
        <v>644</v>
      </c>
      <c r="L40" s="395">
        <f t="shared" si="30"/>
        <v>100008</v>
      </c>
    </row>
    <row r="41" spans="1:244" s="358" customFormat="1" ht="18.75">
      <c r="A41" s="501"/>
      <c r="B41" s="396" t="s">
        <v>94</v>
      </c>
      <c r="C41" s="397">
        <f t="shared" si="28"/>
        <v>140</v>
      </c>
      <c r="D41" s="398">
        <f t="shared" si="28"/>
        <v>8636</v>
      </c>
      <c r="E41" s="399">
        <f>E11+E16+E21+E26+E31+E36</f>
        <v>14</v>
      </c>
      <c r="F41" s="400">
        <f t="shared" si="29"/>
        <v>140</v>
      </c>
      <c r="G41" s="401">
        <f t="shared" si="29"/>
        <v>11920</v>
      </c>
      <c r="H41" s="402">
        <f>H11+H16+H21+H26+H31+H36</f>
        <v>14</v>
      </c>
      <c r="I41" s="397">
        <f t="shared" si="30"/>
        <v>0</v>
      </c>
      <c r="J41" s="403">
        <f t="shared" si="30"/>
        <v>0</v>
      </c>
      <c r="K41" s="397">
        <f t="shared" si="30"/>
        <v>140</v>
      </c>
      <c r="L41" s="404">
        <f t="shared" si="30"/>
        <v>20556</v>
      </c>
    </row>
    <row r="42" spans="1:244" s="325" customFormat="1" ht="18">
      <c r="A42" s="405"/>
      <c r="B42" s="405"/>
      <c r="C42" s="406"/>
      <c r="D42" s="406"/>
      <c r="E42" s="406"/>
      <c r="F42" s="406"/>
      <c r="G42" s="406"/>
      <c r="H42" s="406"/>
      <c r="I42" s="406"/>
      <c r="J42" s="406"/>
      <c r="K42" s="406"/>
      <c r="L42" s="406"/>
    </row>
    <row r="43" spans="1:244" s="325" customFormat="1" ht="18.75">
      <c r="A43" s="407" t="s">
        <v>100</v>
      </c>
      <c r="B43" s="405"/>
      <c r="C43" s="406"/>
      <c r="D43" s="406"/>
      <c r="E43" s="406"/>
      <c r="F43" s="406"/>
      <c r="G43" s="406"/>
      <c r="H43" s="406"/>
      <c r="I43" s="406"/>
      <c r="J43" s="406"/>
      <c r="K43" s="406"/>
      <c r="L43" s="406"/>
    </row>
    <row r="44" spans="1:244" s="325" customFormat="1" ht="18">
      <c r="A44" s="405"/>
      <c r="B44" s="405"/>
      <c r="C44" s="406"/>
      <c r="D44" s="406"/>
      <c r="E44" s="406"/>
      <c r="F44" s="406"/>
      <c r="G44" s="406"/>
      <c r="H44" s="406"/>
      <c r="I44" s="406"/>
      <c r="J44" s="406"/>
      <c r="K44" s="406"/>
      <c r="L44" s="406"/>
    </row>
    <row r="45" spans="1:244" s="325" customFormat="1" ht="15">
      <c r="A45" s="408"/>
      <c r="B45" s="324"/>
      <c r="IG45" s="326"/>
      <c r="IH45" s="326"/>
      <c r="II45" s="326"/>
      <c r="IJ45" s="326"/>
    </row>
  </sheetData>
  <mergeCells count="14">
    <mergeCell ref="A3:L3"/>
    <mergeCell ref="A5:A6"/>
    <mergeCell ref="B5:B6"/>
    <mergeCell ref="C5:E5"/>
    <mergeCell ref="F5:H5"/>
    <mergeCell ref="I5:J5"/>
    <mergeCell ref="K5:L5"/>
    <mergeCell ref="A38:A41"/>
    <mergeCell ref="A8:A11"/>
    <mergeCell ref="A13:A16"/>
    <mergeCell ref="A18:A21"/>
    <mergeCell ref="A23:A26"/>
    <mergeCell ref="A28:A31"/>
    <mergeCell ref="A33:A3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FF"/>
  </sheetPr>
  <dimension ref="A1:IR45"/>
  <sheetViews>
    <sheetView zoomScale="55" zoomScaleNormal="55" workbookViewId="0">
      <selection sqref="A1:L43"/>
    </sheetView>
  </sheetViews>
  <sheetFormatPr defaultColWidth="16.28515625" defaultRowHeight="12.75"/>
  <cols>
    <col min="1" max="1" width="19.85546875" style="324" customWidth="1"/>
    <col min="2" max="2" width="12.5703125" style="324" customWidth="1"/>
    <col min="3" max="4" width="14.7109375" style="325" customWidth="1"/>
    <col min="5" max="5" width="13.7109375" style="325" customWidth="1"/>
    <col min="6" max="7" width="14.7109375" style="325" customWidth="1"/>
    <col min="8" max="8" width="13.7109375" style="325" customWidth="1"/>
    <col min="9" max="11" width="14.7109375" style="325" customWidth="1"/>
    <col min="12" max="12" width="16.7109375" style="325" customWidth="1"/>
    <col min="13" max="248" width="16.28515625" style="325" customWidth="1"/>
    <col min="249" max="16384" width="16.28515625" style="326"/>
  </cols>
  <sheetData>
    <row r="1" spans="1:12" ht="15.75">
      <c r="A1" s="323" t="s">
        <v>101</v>
      </c>
    </row>
    <row r="2" spans="1:12" ht="15.75">
      <c r="A2" s="323"/>
    </row>
    <row r="3" spans="1:12" s="325" customFormat="1" ht="20.25">
      <c r="A3" s="506" t="s">
        <v>102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</row>
    <row r="4" spans="1:12" s="325" customFormat="1" ht="20.25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</row>
    <row r="5" spans="1:12" s="328" customFormat="1" ht="18.75">
      <c r="A5" s="507" t="s">
        <v>82</v>
      </c>
      <c r="B5" s="509" t="s">
        <v>83</v>
      </c>
      <c r="C5" s="511" t="s">
        <v>103</v>
      </c>
      <c r="D5" s="512"/>
      <c r="E5" s="513"/>
      <c r="F5" s="514" t="s">
        <v>104</v>
      </c>
      <c r="G5" s="515"/>
      <c r="H5" s="516"/>
      <c r="I5" s="514" t="s">
        <v>86</v>
      </c>
      <c r="J5" s="516"/>
      <c r="K5" s="514" t="s">
        <v>87</v>
      </c>
      <c r="L5" s="516"/>
    </row>
    <row r="6" spans="1:12" s="328" customFormat="1" ht="31.5">
      <c r="A6" s="508"/>
      <c r="B6" s="510"/>
      <c r="C6" s="332" t="s">
        <v>88</v>
      </c>
      <c r="D6" s="333" t="s">
        <v>46</v>
      </c>
      <c r="E6" s="334" t="s">
        <v>89</v>
      </c>
      <c r="F6" s="332" t="s">
        <v>88</v>
      </c>
      <c r="G6" s="333" t="s">
        <v>46</v>
      </c>
      <c r="H6" s="334" t="s">
        <v>89</v>
      </c>
      <c r="I6" s="332" t="s">
        <v>88</v>
      </c>
      <c r="J6" s="335" t="s">
        <v>46</v>
      </c>
      <c r="K6" s="336" t="s">
        <v>88</v>
      </c>
      <c r="L6" s="337" t="s">
        <v>46</v>
      </c>
    </row>
    <row r="7" spans="1:12" s="347" customFormat="1" ht="14.25">
      <c r="A7" s="338">
        <v>1</v>
      </c>
      <c r="B7" s="339">
        <v>2</v>
      </c>
      <c r="C7" s="345">
        <v>6</v>
      </c>
      <c r="D7" s="343">
        <v>7</v>
      </c>
      <c r="E7" s="344">
        <v>8</v>
      </c>
      <c r="F7" s="342">
        <v>3</v>
      </c>
      <c r="G7" s="343">
        <v>4</v>
      </c>
      <c r="H7" s="344">
        <v>5</v>
      </c>
      <c r="I7" s="345">
        <v>9</v>
      </c>
      <c r="J7" s="346">
        <v>10</v>
      </c>
      <c r="K7" s="342" t="s">
        <v>90</v>
      </c>
      <c r="L7" s="346" t="s">
        <v>91</v>
      </c>
    </row>
    <row r="8" spans="1:12" s="358" customFormat="1" ht="18.75">
      <c r="A8" s="502" t="s">
        <v>79</v>
      </c>
      <c r="B8" s="348" t="s">
        <v>92</v>
      </c>
      <c r="C8" s="352">
        <f t="shared" ref="C8" si="0">SUM(C9:C11)</f>
        <v>1942</v>
      </c>
      <c r="D8" s="353">
        <f>SUM(D9:D11)</f>
        <v>110496</v>
      </c>
      <c r="E8" s="354">
        <f t="shared" ref="E8:F8" si="1">SUM(E9:E11)</f>
        <v>151</v>
      </c>
      <c r="F8" s="417">
        <f t="shared" si="1"/>
        <v>1942</v>
      </c>
      <c r="G8" s="418">
        <f>SUM(G9:G11)</f>
        <v>137720</v>
      </c>
      <c r="H8" s="419">
        <f t="shared" ref="H8" si="2">SUM(H9:H11)</f>
        <v>151</v>
      </c>
      <c r="I8" s="349">
        <f>SUM(I9:I11)</f>
        <v>195</v>
      </c>
      <c r="J8" s="355">
        <f>SUM(J9:J11)</f>
        <v>4320</v>
      </c>
      <c r="K8" s="356">
        <f t="shared" ref="K8:L8" si="3">SUM(K9:K11)</f>
        <v>2137</v>
      </c>
      <c r="L8" s="357">
        <f t="shared" si="3"/>
        <v>252536</v>
      </c>
    </row>
    <row r="9" spans="1:12" s="358" customFormat="1" ht="18.75">
      <c r="A9" s="499"/>
      <c r="B9" s="359" t="s">
        <v>93</v>
      </c>
      <c r="C9" s="363">
        <v>1245</v>
      </c>
      <c r="D9" s="364">
        <v>66848</v>
      </c>
      <c r="E9" s="365">
        <v>88</v>
      </c>
      <c r="F9" s="420">
        <v>1245</v>
      </c>
      <c r="G9" s="421">
        <v>83160</v>
      </c>
      <c r="H9" s="422">
        <v>88</v>
      </c>
      <c r="I9" s="360">
        <v>195</v>
      </c>
      <c r="J9" s="366">
        <v>4320</v>
      </c>
      <c r="K9" s="367">
        <f>ROUNDDOWN(IF(OR(C9=0,F9=0),C9+F9+I9,(C9+F9)/2+I9),0)</f>
        <v>1440</v>
      </c>
      <c r="L9" s="368">
        <f>D9+G9+J9</f>
        <v>154328</v>
      </c>
    </row>
    <row r="10" spans="1:12" s="358" customFormat="1" ht="18.75">
      <c r="A10" s="499"/>
      <c r="B10" s="359" t="s">
        <v>10</v>
      </c>
      <c r="C10" s="363">
        <v>607</v>
      </c>
      <c r="D10" s="364">
        <v>37760</v>
      </c>
      <c r="E10" s="365">
        <v>53</v>
      </c>
      <c r="F10" s="420">
        <v>607</v>
      </c>
      <c r="G10" s="421">
        <v>47200</v>
      </c>
      <c r="H10" s="422">
        <v>53</v>
      </c>
      <c r="I10" s="360"/>
      <c r="J10" s="366"/>
      <c r="K10" s="367">
        <f t="shared" ref="K10:K11" si="4">ROUNDDOWN(IF(OR(C10=0,F10=0),C10+F10+I10,(C10+F10)/2+I10),0)</f>
        <v>607</v>
      </c>
      <c r="L10" s="368">
        <f>D10+G10+J10</f>
        <v>84960</v>
      </c>
    </row>
    <row r="11" spans="1:12" s="358" customFormat="1" ht="18.75">
      <c r="A11" s="499"/>
      <c r="B11" s="359" t="s">
        <v>94</v>
      </c>
      <c r="C11" s="369">
        <v>90</v>
      </c>
      <c r="D11" s="370">
        <v>5888</v>
      </c>
      <c r="E11" s="371">
        <v>10</v>
      </c>
      <c r="F11" s="423">
        <v>90</v>
      </c>
      <c r="G11" s="424">
        <v>7360</v>
      </c>
      <c r="H11" s="425">
        <v>10</v>
      </c>
      <c r="I11" s="372"/>
      <c r="J11" s="368"/>
      <c r="K11" s="367">
        <f t="shared" si="4"/>
        <v>90</v>
      </c>
      <c r="L11" s="368">
        <f>D11+G11+J11</f>
        <v>13248</v>
      </c>
    </row>
    <row r="12" spans="1:12" s="358" customFormat="1" ht="18.75">
      <c r="A12" s="373"/>
      <c r="B12" s="374"/>
      <c r="C12" s="391"/>
      <c r="D12" s="370"/>
      <c r="E12" s="371"/>
      <c r="F12" s="387"/>
      <c r="G12" s="424"/>
      <c r="H12" s="425"/>
      <c r="I12" s="372"/>
      <c r="J12" s="368"/>
      <c r="K12" s="367"/>
      <c r="L12" s="377"/>
    </row>
    <row r="13" spans="1:12" s="358" customFormat="1" ht="18.75">
      <c r="A13" s="503" t="s">
        <v>64</v>
      </c>
      <c r="B13" s="378" t="s">
        <v>92</v>
      </c>
      <c r="C13" s="382">
        <f t="shared" ref="C13" si="5">SUM(C14:C16)</f>
        <v>585</v>
      </c>
      <c r="D13" s="383">
        <f>SUM(D14:D16)</f>
        <v>38048</v>
      </c>
      <c r="E13" s="384">
        <f t="shared" ref="E13:F13" si="6">SUM(E14:E16)</f>
        <v>43</v>
      </c>
      <c r="F13" s="426">
        <f t="shared" si="6"/>
        <v>585</v>
      </c>
      <c r="G13" s="427">
        <f>SUM(G14:G16)</f>
        <v>47560</v>
      </c>
      <c r="H13" s="428">
        <f t="shared" ref="H13" si="7">SUM(H14:H16)</f>
        <v>43</v>
      </c>
      <c r="I13" s="379">
        <f>SUM(I14:I16)</f>
        <v>105</v>
      </c>
      <c r="J13" s="377">
        <f>SUM(J14:J16)</f>
        <v>2280</v>
      </c>
      <c r="K13" s="385">
        <f t="shared" ref="K13:L13" si="8">SUM(K14:K16)</f>
        <v>690</v>
      </c>
      <c r="L13" s="386">
        <f t="shared" si="8"/>
        <v>87888</v>
      </c>
    </row>
    <row r="14" spans="1:12" s="358" customFormat="1" ht="18.75">
      <c r="A14" s="504"/>
      <c r="B14" s="359" t="s">
        <v>93</v>
      </c>
      <c r="C14" s="363">
        <v>387</v>
      </c>
      <c r="D14" s="364">
        <v>24288</v>
      </c>
      <c r="E14" s="365">
        <v>26</v>
      </c>
      <c r="F14" s="420">
        <v>387</v>
      </c>
      <c r="G14" s="421">
        <v>30360</v>
      </c>
      <c r="H14" s="422">
        <v>26</v>
      </c>
      <c r="I14" s="360">
        <v>105</v>
      </c>
      <c r="J14" s="366">
        <v>2280</v>
      </c>
      <c r="K14" s="367">
        <f>ROUNDDOWN(IF(OR(C14=0,F14=0),C14+F14+I14,(C14+F14)/2+I14),0)</f>
        <v>492</v>
      </c>
      <c r="L14" s="368">
        <f>D14+G14+J14</f>
        <v>56928</v>
      </c>
    </row>
    <row r="15" spans="1:12" s="358" customFormat="1" ht="18.75">
      <c r="A15" s="504"/>
      <c r="B15" s="359" t="s">
        <v>10</v>
      </c>
      <c r="C15" s="363">
        <v>178</v>
      </c>
      <c r="D15" s="364">
        <v>12160</v>
      </c>
      <c r="E15" s="365">
        <v>15</v>
      </c>
      <c r="F15" s="420">
        <v>178</v>
      </c>
      <c r="G15" s="421">
        <v>15200</v>
      </c>
      <c r="H15" s="422">
        <v>15</v>
      </c>
      <c r="I15" s="360"/>
      <c r="J15" s="366"/>
      <c r="K15" s="367">
        <f t="shared" ref="K15:K16" si="9">ROUNDDOWN(IF(OR(C15=0,F15=0),C15+F15+I15,(C15+F15)/2+I15),0)</f>
        <v>178</v>
      </c>
      <c r="L15" s="368">
        <f>D15+G15+J15</f>
        <v>27360</v>
      </c>
    </row>
    <row r="16" spans="1:12" s="358" customFormat="1" ht="18.75">
      <c r="A16" s="505"/>
      <c r="B16" s="359" t="s">
        <v>94</v>
      </c>
      <c r="C16" s="369">
        <v>20</v>
      </c>
      <c r="D16" s="370">
        <v>1600</v>
      </c>
      <c r="E16" s="371">
        <v>2</v>
      </c>
      <c r="F16" s="423">
        <v>20</v>
      </c>
      <c r="G16" s="424">
        <v>2000</v>
      </c>
      <c r="H16" s="425">
        <v>2</v>
      </c>
      <c r="I16" s="372"/>
      <c r="J16" s="368"/>
      <c r="K16" s="367">
        <f t="shared" si="9"/>
        <v>20</v>
      </c>
      <c r="L16" s="368">
        <f>D16+G16+J16</f>
        <v>3600</v>
      </c>
    </row>
    <row r="17" spans="1:12" s="358" customFormat="1" ht="18.75">
      <c r="A17" s="373"/>
      <c r="B17" s="374"/>
      <c r="C17" s="391"/>
      <c r="D17" s="370"/>
      <c r="E17" s="371"/>
      <c r="F17" s="387"/>
      <c r="G17" s="424"/>
      <c r="H17" s="425"/>
      <c r="I17" s="372"/>
      <c r="J17" s="368"/>
      <c r="K17" s="367"/>
      <c r="L17" s="377"/>
    </row>
    <row r="18" spans="1:12" s="358" customFormat="1" ht="18.75">
      <c r="A18" s="498" t="s">
        <v>105</v>
      </c>
      <c r="B18" s="378" t="s">
        <v>92</v>
      </c>
      <c r="C18" s="382">
        <f t="shared" ref="C18" si="10">SUM(C19:C21)</f>
        <v>1058</v>
      </c>
      <c r="D18" s="383">
        <f>SUM(D19:D21)</f>
        <v>72864</v>
      </c>
      <c r="E18" s="384">
        <f t="shared" ref="E18:F18" si="11">SUM(E19:E21)</f>
        <v>82</v>
      </c>
      <c r="F18" s="426">
        <f t="shared" si="11"/>
        <v>1058</v>
      </c>
      <c r="G18" s="427">
        <f>SUM(G19:G21)</f>
        <v>91560</v>
      </c>
      <c r="H18" s="428">
        <f t="shared" ref="H18" si="12">SUM(H19:H21)</f>
        <v>82</v>
      </c>
      <c r="I18" s="379">
        <f>SUM(I19:I21)</f>
        <v>105</v>
      </c>
      <c r="J18" s="377">
        <f>SUM(J19:J21)</f>
        <v>2280</v>
      </c>
      <c r="K18" s="385">
        <f t="shared" ref="K18:L18" si="13">SUM(K19:K21)</f>
        <v>1163</v>
      </c>
      <c r="L18" s="386">
        <f t="shared" si="13"/>
        <v>166704</v>
      </c>
    </row>
    <row r="19" spans="1:12" s="358" customFormat="1" ht="18.75">
      <c r="A19" s="499"/>
      <c r="B19" s="359" t="s">
        <v>93</v>
      </c>
      <c r="C19" s="363">
        <v>624</v>
      </c>
      <c r="D19" s="364">
        <v>41952</v>
      </c>
      <c r="E19" s="365">
        <v>44</v>
      </c>
      <c r="F19" s="420">
        <v>624</v>
      </c>
      <c r="G19" s="421">
        <v>52440</v>
      </c>
      <c r="H19" s="422">
        <v>44</v>
      </c>
      <c r="I19" s="360">
        <v>105</v>
      </c>
      <c r="J19" s="366">
        <v>2280</v>
      </c>
      <c r="K19" s="367">
        <f>ROUNDDOWN(IF(OR(C19=0,F19=0),C19+F19+I19,(C19+F19)/2+I19),0)</f>
        <v>729</v>
      </c>
      <c r="L19" s="368">
        <f>D19+G19+J19</f>
        <v>96672</v>
      </c>
    </row>
    <row r="20" spans="1:12" s="358" customFormat="1" ht="18.75">
      <c r="A20" s="499"/>
      <c r="B20" s="359" t="s">
        <v>10</v>
      </c>
      <c r="C20" s="363">
        <v>414</v>
      </c>
      <c r="D20" s="364">
        <v>29632</v>
      </c>
      <c r="E20" s="365">
        <v>36</v>
      </c>
      <c r="F20" s="420">
        <v>414</v>
      </c>
      <c r="G20" s="421">
        <v>37520</v>
      </c>
      <c r="H20" s="422">
        <v>36</v>
      </c>
      <c r="I20" s="360"/>
      <c r="J20" s="366"/>
      <c r="K20" s="367">
        <f t="shared" ref="K20:K21" si="14">ROUNDDOWN(IF(OR(C20=0,F20=0),C20+F20+I20,(C20+F20)/2+I20),0)</f>
        <v>414</v>
      </c>
      <c r="L20" s="368">
        <f>D20+G20+J20</f>
        <v>67152</v>
      </c>
    </row>
    <row r="21" spans="1:12" s="358" customFormat="1" ht="18.75">
      <c r="A21" s="499"/>
      <c r="B21" s="359" t="s">
        <v>94</v>
      </c>
      <c r="C21" s="369">
        <v>20</v>
      </c>
      <c r="D21" s="370">
        <v>1280</v>
      </c>
      <c r="E21" s="371">
        <v>2</v>
      </c>
      <c r="F21" s="423">
        <v>20</v>
      </c>
      <c r="G21" s="424">
        <v>1600</v>
      </c>
      <c r="H21" s="425">
        <v>2</v>
      </c>
      <c r="I21" s="372"/>
      <c r="J21" s="368"/>
      <c r="K21" s="367">
        <f t="shared" si="14"/>
        <v>20</v>
      </c>
      <c r="L21" s="368">
        <f>D21+G21+J21</f>
        <v>2880</v>
      </c>
    </row>
    <row r="22" spans="1:12" s="358" customFormat="1" ht="18.75">
      <c r="A22" s="373"/>
      <c r="B22" s="374"/>
      <c r="C22" s="391"/>
      <c r="D22" s="370"/>
      <c r="E22" s="371"/>
      <c r="F22" s="387"/>
      <c r="G22" s="424"/>
      <c r="H22" s="425"/>
      <c r="I22" s="372"/>
      <c r="J22" s="368"/>
      <c r="K22" s="367"/>
      <c r="L22" s="377"/>
    </row>
    <row r="23" spans="1:12" s="358" customFormat="1" ht="18.75">
      <c r="A23" s="498" t="s">
        <v>96</v>
      </c>
      <c r="B23" s="378" t="s">
        <v>92</v>
      </c>
      <c r="C23" s="382">
        <f t="shared" ref="C23" si="15">SUM(C24:C26)</f>
        <v>815</v>
      </c>
      <c r="D23" s="383">
        <f>SUM(D24:D26)</f>
        <v>44480</v>
      </c>
      <c r="E23" s="384">
        <f t="shared" ref="E23:F23" si="16">SUM(E24:E26)</f>
        <v>63</v>
      </c>
      <c r="F23" s="426">
        <f t="shared" si="16"/>
        <v>815</v>
      </c>
      <c r="G23" s="427">
        <f>SUM(G24:G26)</f>
        <v>55600</v>
      </c>
      <c r="H23" s="428">
        <f t="shared" ref="H23" si="17">SUM(H24:H26)</f>
        <v>63</v>
      </c>
      <c r="I23" s="379">
        <f>SUM(I24:I26)</f>
        <v>75</v>
      </c>
      <c r="J23" s="377">
        <f>SUM(J24:J26)</f>
        <v>1560</v>
      </c>
      <c r="K23" s="385">
        <f>SUM(K24:K26)</f>
        <v>890</v>
      </c>
      <c r="L23" s="386">
        <f t="shared" ref="L23" si="18">SUM(L24:L26)</f>
        <v>101640</v>
      </c>
    </row>
    <row r="24" spans="1:12" s="358" customFormat="1" ht="18.75">
      <c r="A24" s="499"/>
      <c r="B24" s="359" t="s">
        <v>93</v>
      </c>
      <c r="C24" s="363">
        <v>555</v>
      </c>
      <c r="D24" s="364">
        <v>27648</v>
      </c>
      <c r="E24" s="365">
        <v>39</v>
      </c>
      <c r="F24" s="420">
        <v>555</v>
      </c>
      <c r="G24" s="421">
        <v>34560</v>
      </c>
      <c r="H24" s="422">
        <v>39</v>
      </c>
      <c r="I24" s="360">
        <v>75</v>
      </c>
      <c r="J24" s="366">
        <v>1560</v>
      </c>
      <c r="K24" s="367">
        <f>ROUNDDOWN(IF(OR(C24=0,F24=0),C24+F24+I24,(C24+F24)/2+I24),0)</f>
        <v>630</v>
      </c>
      <c r="L24" s="368">
        <f>D24+G24+J24</f>
        <v>63768</v>
      </c>
    </row>
    <row r="25" spans="1:12" s="358" customFormat="1" ht="18.75">
      <c r="A25" s="499"/>
      <c r="B25" s="359" t="s">
        <v>10</v>
      </c>
      <c r="C25" s="363">
        <v>252</v>
      </c>
      <c r="D25" s="364">
        <v>16320</v>
      </c>
      <c r="E25" s="365">
        <v>23</v>
      </c>
      <c r="F25" s="420">
        <v>252</v>
      </c>
      <c r="G25" s="421">
        <v>20400</v>
      </c>
      <c r="H25" s="422">
        <v>23</v>
      </c>
      <c r="I25" s="360"/>
      <c r="J25" s="366"/>
      <c r="K25" s="367">
        <f t="shared" ref="K25:K26" si="19">ROUNDDOWN(IF(OR(C25=0,F25=0),C25+F25+I25,(C25+F25)/2+I25),0)</f>
        <v>252</v>
      </c>
      <c r="L25" s="368">
        <f>D25+G25+J25</f>
        <v>36720</v>
      </c>
    </row>
    <row r="26" spans="1:12" s="358" customFormat="1" ht="18.75">
      <c r="A26" s="499"/>
      <c r="B26" s="359" t="s">
        <v>94</v>
      </c>
      <c r="C26" s="369">
        <v>8</v>
      </c>
      <c r="D26" s="370">
        <v>512</v>
      </c>
      <c r="E26" s="371">
        <v>1</v>
      </c>
      <c r="F26" s="423">
        <v>8</v>
      </c>
      <c r="G26" s="424">
        <v>640</v>
      </c>
      <c r="H26" s="425">
        <v>1</v>
      </c>
      <c r="I26" s="372"/>
      <c r="J26" s="368"/>
      <c r="K26" s="367">
        <f t="shared" si="19"/>
        <v>8</v>
      </c>
      <c r="L26" s="368">
        <f>D26+G26+J26</f>
        <v>1152</v>
      </c>
    </row>
    <row r="27" spans="1:12" s="358" customFormat="1" ht="18.75">
      <c r="A27" s="373"/>
      <c r="B27" s="374"/>
      <c r="C27" s="391"/>
      <c r="D27" s="370"/>
      <c r="E27" s="371"/>
      <c r="F27" s="387"/>
      <c r="G27" s="424"/>
      <c r="H27" s="425"/>
      <c r="I27" s="372"/>
      <c r="J27" s="368"/>
      <c r="K27" s="367"/>
      <c r="L27" s="377"/>
    </row>
    <row r="28" spans="1:12" s="358" customFormat="1" ht="18.75">
      <c r="A28" s="498" t="s">
        <v>97</v>
      </c>
      <c r="B28" s="378" t="s">
        <v>92</v>
      </c>
      <c r="C28" s="382">
        <f t="shared" ref="C28" si="20">SUM(C29:C31)</f>
        <v>104</v>
      </c>
      <c r="D28" s="383">
        <f>SUM(D29:D31)</f>
        <v>6656</v>
      </c>
      <c r="E28" s="384">
        <f t="shared" ref="E28:F28" si="21">SUM(E29:E31)</f>
        <v>9</v>
      </c>
      <c r="F28" s="426">
        <f t="shared" si="21"/>
        <v>104</v>
      </c>
      <c r="G28" s="427">
        <f>SUM(G29:G31)</f>
        <v>8320</v>
      </c>
      <c r="H28" s="428">
        <f t="shared" ref="H28" si="22">SUM(H29:H31)</f>
        <v>9</v>
      </c>
      <c r="I28" s="379">
        <f>SUM(I29:I31)</f>
        <v>0</v>
      </c>
      <c r="J28" s="377">
        <f>SUM(J29:J31)</f>
        <v>0</v>
      </c>
      <c r="K28" s="385">
        <f t="shared" ref="K28:L28" si="23">SUM(K29:K31)</f>
        <v>104</v>
      </c>
      <c r="L28" s="386">
        <f t="shared" si="23"/>
        <v>14976</v>
      </c>
    </row>
    <row r="29" spans="1:12" s="358" customFormat="1" ht="18.75">
      <c r="A29" s="499"/>
      <c r="B29" s="359" t="s">
        <v>93</v>
      </c>
      <c r="C29" s="363">
        <v>72</v>
      </c>
      <c r="D29" s="364">
        <v>4608</v>
      </c>
      <c r="E29" s="365">
        <v>6</v>
      </c>
      <c r="F29" s="420">
        <v>72</v>
      </c>
      <c r="G29" s="421">
        <v>5760</v>
      </c>
      <c r="H29" s="422">
        <v>6</v>
      </c>
      <c r="I29" s="372"/>
      <c r="J29" s="368"/>
      <c r="K29" s="367">
        <f>ROUNDDOWN(IF(OR(C29=0,F29=0),C29+F29+I29,(C29+F29)/2+I29),0)</f>
        <v>72</v>
      </c>
      <c r="L29" s="368">
        <f>D29+G29+J29</f>
        <v>10368</v>
      </c>
    </row>
    <row r="30" spans="1:12" s="358" customFormat="1" ht="18.75">
      <c r="A30" s="499"/>
      <c r="B30" s="359" t="s">
        <v>10</v>
      </c>
      <c r="C30" s="363">
        <v>32</v>
      </c>
      <c r="D30" s="364">
        <v>2048</v>
      </c>
      <c r="E30" s="365">
        <v>3</v>
      </c>
      <c r="F30" s="420">
        <v>32</v>
      </c>
      <c r="G30" s="421">
        <v>2560</v>
      </c>
      <c r="H30" s="422">
        <v>3</v>
      </c>
      <c r="I30" s="372"/>
      <c r="J30" s="368"/>
      <c r="K30" s="367">
        <f t="shared" ref="K30" si="24">ROUNDDOWN(IF(OR(C30=0,F30=0),C30+F30+I30,(C30+F30)/2+I30),0)</f>
        <v>32</v>
      </c>
      <c r="L30" s="368">
        <f>D30+G30+J30</f>
        <v>4608</v>
      </c>
    </row>
    <row r="31" spans="1:12" s="358" customFormat="1" ht="18.75">
      <c r="A31" s="499"/>
      <c r="B31" s="359" t="s">
        <v>94</v>
      </c>
      <c r="C31" s="369"/>
      <c r="D31" s="370"/>
      <c r="E31" s="371"/>
      <c r="F31" s="423"/>
      <c r="G31" s="424"/>
      <c r="H31" s="425"/>
      <c r="I31" s="372"/>
      <c r="J31" s="368"/>
      <c r="K31" s="367">
        <f>ROUNDDOWN(IF(OR(C31=0,F31=0),C31+F31+I31,(C31+F31)/2+I31),0)</f>
        <v>0</v>
      </c>
      <c r="L31" s="368">
        <f>D31+G31+J31</f>
        <v>0</v>
      </c>
    </row>
    <row r="32" spans="1:12" s="358" customFormat="1" ht="18.75">
      <c r="A32" s="373"/>
      <c r="B32" s="374"/>
      <c r="C32" s="391"/>
      <c r="D32" s="370"/>
      <c r="E32" s="371"/>
      <c r="F32" s="387"/>
      <c r="G32" s="424"/>
      <c r="H32" s="425"/>
      <c r="I32" s="372"/>
      <c r="J32" s="368"/>
      <c r="K32" s="367"/>
      <c r="L32" s="377"/>
    </row>
    <row r="33" spans="1:252" s="358" customFormat="1" ht="18.75">
      <c r="A33" s="498" t="s">
        <v>98</v>
      </c>
      <c r="B33" s="378" t="s">
        <v>92</v>
      </c>
      <c r="C33" s="382">
        <f t="shared" ref="C33" si="25">SUM(C34:C36)</f>
        <v>81</v>
      </c>
      <c r="D33" s="383">
        <f>SUM(D34:D36)</f>
        <v>4608</v>
      </c>
      <c r="E33" s="384">
        <f t="shared" ref="E33:F33" si="26">SUM(E34:E36)</f>
        <v>6</v>
      </c>
      <c r="F33" s="426">
        <f t="shared" si="26"/>
        <v>81</v>
      </c>
      <c r="G33" s="427">
        <f>SUM(G34:G36)</f>
        <v>5760</v>
      </c>
      <c r="H33" s="428">
        <f t="shared" ref="H33" si="27">SUM(H34:H36)</f>
        <v>6</v>
      </c>
      <c r="I33" s="379">
        <f>SUM(I34:I36)</f>
        <v>0</v>
      </c>
      <c r="J33" s="377">
        <f>SUM(J34:J36)</f>
        <v>0</v>
      </c>
      <c r="K33" s="385">
        <f t="shared" ref="K33:L33" si="28">SUM(K34:K36)</f>
        <v>81</v>
      </c>
      <c r="L33" s="386">
        <f t="shared" si="28"/>
        <v>10368</v>
      </c>
    </row>
    <row r="34" spans="1:252" s="358" customFormat="1" ht="18.75">
      <c r="A34" s="499"/>
      <c r="B34" s="359" t="s">
        <v>93</v>
      </c>
      <c r="C34" s="369">
        <v>69</v>
      </c>
      <c r="D34" s="370">
        <v>3840</v>
      </c>
      <c r="E34" s="371">
        <v>5</v>
      </c>
      <c r="F34" s="423">
        <v>69</v>
      </c>
      <c r="G34" s="424">
        <v>4800</v>
      </c>
      <c r="H34" s="425">
        <v>5</v>
      </c>
      <c r="I34" s="372"/>
      <c r="J34" s="368"/>
      <c r="K34" s="367">
        <f>ROUNDDOWN(IF(OR(C34=0,F34=0),C34+F34+I34,(C34+F34)/2+I34),0)</f>
        <v>69</v>
      </c>
      <c r="L34" s="368">
        <f>D34+G34+J34</f>
        <v>8640</v>
      </c>
    </row>
    <row r="35" spans="1:252" s="358" customFormat="1" ht="18.75">
      <c r="A35" s="499"/>
      <c r="B35" s="359" t="s">
        <v>10</v>
      </c>
      <c r="C35" s="369">
        <v>12</v>
      </c>
      <c r="D35" s="370">
        <v>768</v>
      </c>
      <c r="E35" s="371">
        <v>1</v>
      </c>
      <c r="F35" s="423">
        <v>12</v>
      </c>
      <c r="G35" s="424">
        <v>960</v>
      </c>
      <c r="H35" s="425">
        <v>1</v>
      </c>
      <c r="I35" s="372"/>
      <c r="J35" s="368"/>
      <c r="K35" s="367">
        <f t="shared" ref="K35:K36" si="29">ROUNDDOWN(IF(OR(C35=0,F35=0),C35+F35+I35,(C35+F35)/2+I35),0)</f>
        <v>12</v>
      </c>
      <c r="L35" s="368">
        <f>D35+G35+J35</f>
        <v>1728</v>
      </c>
    </row>
    <row r="36" spans="1:252" s="358" customFormat="1" ht="18.75">
      <c r="A36" s="499"/>
      <c r="B36" s="359" t="s">
        <v>94</v>
      </c>
      <c r="C36" s="391"/>
      <c r="D36" s="370"/>
      <c r="E36" s="371"/>
      <c r="F36" s="387"/>
      <c r="G36" s="424"/>
      <c r="H36" s="425"/>
      <c r="I36" s="372"/>
      <c r="J36" s="368"/>
      <c r="K36" s="367">
        <f t="shared" si="29"/>
        <v>0</v>
      </c>
      <c r="L36" s="368">
        <f>D36+G36+J36</f>
        <v>0</v>
      </c>
    </row>
    <row r="37" spans="1:252" s="358" customFormat="1" ht="18.75">
      <c r="A37" s="389"/>
      <c r="B37" s="390"/>
      <c r="C37" s="391"/>
      <c r="D37" s="370"/>
      <c r="E37" s="371"/>
      <c r="F37" s="387"/>
      <c r="G37" s="424"/>
      <c r="H37" s="425"/>
      <c r="I37" s="372"/>
      <c r="J37" s="368"/>
      <c r="K37" s="367"/>
      <c r="L37" s="377"/>
    </row>
    <row r="38" spans="1:252" s="358" customFormat="1" ht="18.75">
      <c r="A38" s="498" t="s">
        <v>99</v>
      </c>
      <c r="B38" s="378" t="s">
        <v>92</v>
      </c>
      <c r="C38" s="392">
        <f t="shared" ref="C38:E38" si="30">SUM(C39:C41)</f>
        <v>4585</v>
      </c>
      <c r="D38" s="383">
        <f t="shared" si="30"/>
        <v>277152</v>
      </c>
      <c r="E38" s="384">
        <f t="shared" si="30"/>
        <v>354</v>
      </c>
      <c r="F38" s="429">
        <f t="shared" ref="F38:G38" si="31">SUM(F39:F41)</f>
        <v>4585</v>
      </c>
      <c r="G38" s="427">
        <f t="shared" si="31"/>
        <v>346520</v>
      </c>
      <c r="H38" s="428">
        <f>SUM(H39:H41)</f>
        <v>354</v>
      </c>
      <c r="I38" s="379">
        <f t="shared" ref="I38:L38" si="32">SUM(I39:I41)</f>
        <v>480</v>
      </c>
      <c r="J38" s="377">
        <f t="shared" si="32"/>
        <v>10440</v>
      </c>
      <c r="K38" s="385">
        <f t="shared" si="32"/>
        <v>5065</v>
      </c>
      <c r="L38" s="386">
        <f t="shared" si="32"/>
        <v>634112</v>
      </c>
    </row>
    <row r="39" spans="1:252" s="358" customFormat="1" ht="18.75">
      <c r="A39" s="499"/>
      <c r="B39" s="359" t="s">
        <v>93</v>
      </c>
      <c r="C39" s="393">
        <f t="shared" ref="C39:G41" si="33">C9+C14+C19+C24+C29+C34</f>
        <v>2952</v>
      </c>
      <c r="D39" s="364">
        <f t="shared" si="33"/>
        <v>169184</v>
      </c>
      <c r="E39" s="365">
        <f t="shared" si="33"/>
        <v>208</v>
      </c>
      <c r="F39" s="430">
        <f t="shared" si="33"/>
        <v>2952</v>
      </c>
      <c r="G39" s="421">
        <f t="shared" si="33"/>
        <v>211080</v>
      </c>
      <c r="H39" s="422">
        <f>H9+H14+H19+H24+H29+H34</f>
        <v>208</v>
      </c>
      <c r="I39" s="360">
        <f t="shared" ref="I39:L41" si="34">I9+I14+I19+I24+I29+I34</f>
        <v>480</v>
      </c>
      <c r="J39" s="366">
        <f t="shared" si="34"/>
        <v>10440</v>
      </c>
      <c r="K39" s="409">
        <f t="shared" si="34"/>
        <v>3432</v>
      </c>
      <c r="L39" s="366">
        <f t="shared" si="34"/>
        <v>390704</v>
      </c>
    </row>
    <row r="40" spans="1:252" s="358" customFormat="1" ht="18.75">
      <c r="A40" s="500"/>
      <c r="B40" s="394" t="s">
        <v>10</v>
      </c>
      <c r="C40" s="393">
        <f t="shared" si="33"/>
        <v>1495</v>
      </c>
      <c r="D40" s="364">
        <f t="shared" si="33"/>
        <v>98688</v>
      </c>
      <c r="E40" s="365">
        <f t="shared" si="33"/>
        <v>131</v>
      </c>
      <c r="F40" s="430">
        <f t="shared" si="33"/>
        <v>1495</v>
      </c>
      <c r="G40" s="421">
        <f t="shared" si="33"/>
        <v>123840</v>
      </c>
      <c r="H40" s="422">
        <f>H10+H15+H20+H25+H30+H35</f>
        <v>131</v>
      </c>
      <c r="I40" s="360">
        <f t="shared" si="34"/>
        <v>0</v>
      </c>
      <c r="J40" s="366">
        <f t="shared" si="34"/>
        <v>0</v>
      </c>
      <c r="K40" s="410">
        <f t="shared" si="34"/>
        <v>1495</v>
      </c>
      <c r="L40" s="395">
        <f t="shared" si="34"/>
        <v>222528</v>
      </c>
    </row>
    <row r="41" spans="1:252" s="358" customFormat="1" ht="18.75">
      <c r="A41" s="501"/>
      <c r="B41" s="396" t="s">
        <v>94</v>
      </c>
      <c r="C41" s="400">
        <f t="shared" si="33"/>
        <v>138</v>
      </c>
      <c r="D41" s="401">
        <f t="shared" si="33"/>
        <v>9280</v>
      </c>
      <c r="E41" s="402">
        <f t="shared" si="33"/>
        <v>15</v>
      </c>
      <c r="F41" s="431">
        <f t="shared" si="33"/>
        <v>138</v>
      </c>
      <c r="G41" s="432">
        <f t="shared" si="33"/>
        <v>11600</v>
      </c>
      <c r="H41" s="433">
        <f>H11+H16+H21+H26+H31+H36</f>
        <v>15</v>
      </c>
      <c r="I41" s="397">
        <f t="shared" si="34"/>
        <v>0</v>
      </c>
      <c r="J41" s="403">
        <f t="shared" si="34"/>
        <v>0</v>
      </c>
      <c r="K41" s="411">
        <f t="shared" si="34"/>
        <v>138</v>
      </c>
      <c r="L41" s="404">
        <f t="shared" si="34"/>
        <v>20880</v>
      </c>
    </row>
    <row r="42" spans="1:252" s="358" customFormat="1" ht="18">
      <c r="A42" s="412"/>
      <c r="B42" s="412"/>
      <c r="C42" s="413"/>
      <c r="D42" s="413"/>
      <c r="E42" s="413"/>
      <c r="F42" s="413"/>
      <c r="G42" s="413"/>
      <c r="H42" s="413"/>
      <c r="I42" s="413"/>
      <c r="J42" s="413"/>
      <c r="K42" s="413"/>
      <c r="L42" s="413"/>
    </row>
    <row r="43" spans="1:252" s="325" customFormat="1" ht="18.75">
      <c r="A43" s="407" t="s">
        <v>100</v>
      </c>
      <c r="B43" s="405"/>
      <c r="C43" s="406"/>
      <c r="D43" s="406"/>
      <c r="E43" s="406"/>
      <c r="F43" s="406"/>
      <c r="G43" s="406"/>
      <c r="H43" s="406"/>
      <c r="I43" s="406"/>
      <c r="J43" s="406"/>
      <c r="K43" s="406"/>
      <c r="L43" s="406"/>
    </row>
    <row r="44" spans="1:252" s="325" customFormat="1" ht="18">
      <c r="A44" s="405"/>
      <c r="B44" s="405"/>
      <c r="C44" s="406"/>
      <c r="D44" s="406"/>
      <c r="E44" s="406"/>
      <c r="F44" s="406"/>
      <c r="G44" s="406"/>
      <c r="H44" s="406"/>
      <c r="I44" s="406"/>
      <c r="J44" s="406"/>
      <c r="K44" s="406"/>
      <c r="L44" s="406"/>
    </row>
    <row r="45" spans="1:252" s="325" customFormat="1" ht="15">
      <c r="A45" s="408"/>
      <c r="B45" s="324"/>
      <c r="IO45" s="326"/>
      <c r="IP45" s="326"/>
      <c r="IQ45" s="326"/>
      <c r="IR45" s="326"/>
    </row>
  </sheetData>
  <mergeCells count="14">
    <mergeCell ref="A3:L3"/>
    <mergeCell ref="A5:A6"/>
    <mergeCell ref="B5:B6"/>
    <mergeCell ref="C5:E5"/>
    <mergeCell ref="F5:H5"/>
    <mergeCell ref="I5:J5"/>
    <mergeCell ref="K5:L5"/>
    <mergeCell ref="A38:A41"/>
    <mergeCell ref="A8:A11"/>
    <mergeCell ref="A13:A16"/>
    <mergeCell ref="A18:A21"/>
    <mergeCell ref="A23:A26"/>
    <mergeCell ref="A28:A31"/>
    <mergeCell ref="A33:A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1:IR45"/>
  <sheetViews>
    <sheetView zoomScale="55" zoomScaleNormal="55" workbookViewId="0">
      <selection sqref="A1:L43"/>
    </sheetView>
  </sheetViews>
  <sheetFormatPr defaultColWidth="16.28515625" defaultRowHeight="12.75"/>
  <cols>
    <col min="1" max="1" width="19.85546875" style="324" customWidth="1"/>
    <col min="2" max="2" width="12.5703125" style="324" customWidth="1"/>
    <col min="3" max="4" width="14.7109375" style="325" customWidth="1"/>
    <col min="5" max="5" width="13.7109375" style="325" customWidth="1"/>
    <col min="6" max="7" width="14.7109375" style="325" customWidth="1"/>
    <col min="8" max="8" width="13.7109375" style="325" customWidth="1"/>
    <col min="9" max="11" width="14.7109375" style="325" customWidth="1"/>
    <col min="12" max="12" width="16.7109375" style="325" customWidth="1"/>
    <col min="13" max="248" width="16.28515625" style="325" customWidth="1"/>
    <col min="249" max="16384" width="16.28515625" style="326"/>
  </cols>
  <sheetData>
    <row r="1" spans="1:12" ht="15.75">
      <c r="A1" s="323" t="s">
        <v>80</v>
      </c>
    </row>
    <row r="2" spans="1:12" ht="15.75">
      <c r="A2" s="323"/>
    </row>
    <row r="3" spans="1:12" s="325" customFormat="1" ht="20.25">
      <c r="A3" s="506" t="s">
        <v>106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</row>
    <row r="4" spans="1:12" s="325" customFormat="1" ht="20.25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</row>
    <row r="5" spans="1:12" s="328" customFormat="1" ht="34.5" customHeight="1">
      <c r="A5" s="507" t="s">
        <v>82</v>
      </c>
      <c r="B5" s="509" t="s">
        <v>83</v>
      </c>
      <c r="C5" s="514" t="s">
        <v>85</v>
      </c>
      <c r="D5" s="515"/>
      <c r="E5" s="516"/>
      <c r="F5" s="511" t="s">
        <v>103</v>
      </c>
      <c r="G5" s="512"/>
      <c r="H5" s="513"/>
      <c r="I5" s="514" t="s">
        <v>86</v>
      </c>
      <c r="J5" s="516"/>
      <c r="K5" s="514" t="s">
        <v>87</v>
      </c>
      <c r="L5" s="516"/>
    </row>
    <row r="6" spans="1:12" s="328" customFormat="1" ht="31.5">
      <c r="A6" s="508"/>
      <c r="B6" s="510"/>
      <c r="C6" s="332" t="s">
        <v>88</v>
      </c>
      <c r="D6" s="333" t="s">
        <v>46</v>
      </c>
      <c r="E6" s="334" t="s">
        <v>89</v>
      </c>
      <c r="F6" s="332" t="s">
        <v>88</v>
      </c>
      <c r="G6" s="333" t="s">
        <v>46</v>
      </c>
      <c r="H6" s="334" t="s">
        <v>89</v>
      </c>
      <c r="I6" s="332" t="s">
        <v>88</v>
      </c>
      <c r="J6" s="335" t="s">
        <v>46</v>
      </c>
      <c r="K6" s="336" t="s">
        <v>88</v>
      </c>
      <c r="L6" s="337" t="s">
        <v>46</v>
      </c>
    </row>
    <row r="7" spans="1:12" s="347" customFormat="1" ht="14.25">
      <c r="A7" s="338">
        <v>1</v>
      </c>
      <c r="B7" s="339">
        <v>2</v>
      </c>
      <c r="C7" s="342">
        <v>3</v>
      </c>
      <c r="D7" s="343">
        <v>4</v>
      </c>
      <c r="E7" s="344">
        <v>5</v>
      </c>
      <c r="F7" s="345">
        <v>6</v>
      </c>
      <c r="G7" s="343">
        <v>7</v>
      </c>
      <c r="H7" s="344">
        <v>8</v>
      </c>
      <c r="I7" s="345">
        <v>9</v>
      </c>
      <c r="J7" s="346">
        <v>10</v>
      </c>
      <c r="K7" s="342" t="s">
        <v>90</v>
      </c>
      <c r="L7" s="346" t="s">
        <v>91</v>
      </c>
    </row>
    <row r="8" spans="1:12" s="358" customFormat="1" ht="18.75">
      <c r="A8" s="502" t="s">
        <v>79</v>
      </c>
      <c r="B8" s="348" t="s">
        <v>92</v>
      </c>
      <c r="C8" s="352">
        <f t="shared" ref="C8" si="0">SUM(C9:C11)</f>
        <v>1969</v>
      </c>
      <c r="D8" s="353">
        <f>SUM(D9:D11)</f>
        <v>142180</v>
      </c>
      <c r="E8" s="354">
        <f t="shared" ref="E8:F8" si="1">SUM(E9:E11)</f>
        <v>150</v>
      </c>
      <c r="F8" s="352">
        <f t="shared" si="1"/>
        <v>1942</v>
      </c>
      <c r="G8" s="353">
        <f>SUM(G9:G11)</f>
        <v>110496</v>
      </c>
      <c r="H8" s="354">
        <f t="shared" ref="H8" si="2">SUM(H9:H11)</f>
        <v>151</v>
      </c>
      <c r="I8" s="349">
        <f>SUM(I9:I11)</f>
        <v>195</v>
      </c>
      <c r="J8" s="355">
        <f>SUM(J9:J11)</f>
        <v>4320</v>
      </c>
      <c r="K8" s="356">
        <f t="shared" ref="K8:L8" si="3">SUM(K9:K11)</f>
        <v>2150</v>
      </c>
      <c r="L8" s="414">
        <f t="shared" si="3"/>
        <v>256996</v>
      </c>
    </row>
    <row r="9" spans="1:12" s="358" customFormat="1" ht="18.75">
      <c r="A9" s="499"/>
      <c r="B9" s="359" t="s">
        <v>93</v>
      </c>
      <c r="C9" s="363">
        <v>1517</v>
      </c>
      <c r="D9" s="364">
        <v>102780</v>
      </c>
      <c r="E9" s="365">
        <v>104</v>
      </c>
      <c r="F9" s="363">
        <v>1245</v>
      </c>
      <c r="G9" s="364">
        <v>66848</v>
      </c>
      <c r="H9" s="365">
        <v>88</v>
      </c>
      <c r="I9" s="360">
        <v>195</v>
      </c>
      <c r="J9" s="366">
        <v>4320</v>
      </c>
      <c r="K9" s="367">
        <f>ROUNDDOWN(IF(OR(C9=0,F9=0),C9+F9+I9,(C9+F9)/2+I9),0)</f>
        <v>1576</v>
      </c>
      <c r="L9" s="368">
        <f>D9+G9+J9</f>
        <v>173948</v>
      </c>
    </row>
    <row r="10" spans="1:12" s="358" customFormat="1" ht="18.75">
      <c r="A10" s="499"/>
      <c r="B10" s="359" t="s">
        <v>10</v>
      </c>
      <c r="C10" s="363">
        <v>352</v>
      </c>
      <c r="D10" s="364">
        <v>31080</v>
      </c>
      <c r="E10" s="365">
        <v>36</v>
      </c>
      <c r="F10" s="363">
        <v>607</v>
      </c>
      <c r="G10" s="364">
        <v>37760</v>
      </c>
      <c r="H10" s="365">
        <v>53</v>
      </c>
      <c r="I10" s="360"/>
      <c r="J10" s="366"/>
      <c r="K10" s="367">
        <f t="shared" ref="K10:K11" si="4">ROUNDDOWN(IF(OR(C10=0,F10=0),C10+F10+I10,(C10+F10)/2+I10),0)</f>
        <v>479</v>
      </c>
      <c r="L10" s="368">
        <f>D10+G10+J10</f>
        <v>68840</v>
      </c>
    </row>
    <row r="11" spans="1:12" s="358" customFormat="1" ht="18.75">
      <c r="A11" s="499"/>
      <c r="B11" s="359" t="s">
        <v>94</v>
      </c>
      <c r="C11" s="369">
        <v>100</v>
      </c>
      <c r="D11" s="370">
        <v>8320</v>
      </c>
      <c r="E11" s="371">
        <v>10</v>
      </c>
      <c r="F11" s="369">
        <v>90</v>
      </c>
      <c r="G11" s="370">
        <v>5888</v>
      </c>
      <c r="H11" s="371">
        <v>10</v>
      </c>
      <c r="I11" s="372"/>
      <c r="J11" s="368"/>
      <c r="K11" s="367">
        <f t="shared" si="4"/>
        <v>95</v>
      </c>
      <c r="L11" s="368">
        <f>D11+G11+J11</f>
        <v>14208</v>
      </c>
    </row>
    <row r="12" spans="1:12" s="358" customFormat="1" ht="18.75">
      <c r="A12" s="373"/>
      <c r="B12" s="374"/>
      <c r="C12" s="369"/>
      <c r="D12" s="370"/>
      <c r="E12" s="371"/>
      <c r="F12" s="391"/>
      <c r="G12" s="370"/>
      <c r="H12" s="371"/>
      <c r="I12" s="372"/>
      <c r="J12" s="368"/>
      <c r="K12" s="367"/>
      <c r="L12" s="377"/>
    </row>
    <row r="13" spans="1:12" s="358" customFormat="1" ht="18.75">
      <c r="A13" s="503" t="s">
        <v>64</v>
      </c>
      <c r="B13" s="378" t="s">
        <v>92</v>
      </c>
      <c r="C13" s="382">
        <f t="shared" ref="C13" si="5">SUM(C14:C16)</f>
        <v>580</v>
      </c>
      <c r="D13" s="383">
        <f>SUM(D14:D16)</f>
        <v>45400</v>
      </c>
      <c r="E13" s="384">
        <f t="shared" ref="E13:F13" si="6">SUM(E14:E16)</f>
        <v>45</v>
      </c>
      <c r="F13" s="382">
        <f t="shared" si="6"/>
        <v>585</v>
      </c>
      <c r="G13" s="383">
        <f>SUM(G14:G16)</f>
        <v>38048</v>
      </c>
      <c r="H13" s="384">
        <f t="shared" ref="H13" si="7">SUM(H14:H16)</f>
        <v>43</v>
      </c>
      <c r="I13" s="379">
        <f>SUM(I14:I16)</f>
        <v>105</v>
      </c>
      <c r="J13" s="377">
        <f>SUM(J14:J16)</f>
        <v>2280</v>
      </c>
      <c r="K13" s="385">
        <f t="shared" ref="K13:L13" si="8">SUM(K14:K16)</f>
        <v>687</v>
      </c>
      <c r="L13" s="415">
        <f t="shared" si="8"/>
        <v>85728</v>
      </c>
    </row>
    <row r="14" spans="1:12" s="358" customFormat="1" ht="18.75">
      <c r="A14" s="504"/>
      <c r="B14" s="359" t="s">
        <v>93</v>
      </c>
      <c r="C14" s="363">
        <v>503</v>
      </c>
      <c r="D14" s="364">
        <v>38840</v>
      </c>
      <c r="E14" s="365">
        <v>37</v>
      </c>
      <c r="F14" s="363">
        <v>387</v>
      </c>
      <c r="G14" s="364">
        <v>24288</v>
      </c>
      <c r="H14" s="365">
        <v>26</v>
      </c>
      <c r="I14" s="360">
        <v>105</v>
      </c>
      <c r="J14" s="366">
        <v>2280</v>
      </c>
      <c r="K14" s="367">
        <f>ROUNDDOWN(IF(OR(C14=0,F14=0),C14+F14+I14,(C14+F14)/2+I14),0)</f>
        <v>550</v>
      </c>
      <c r="L14" s="368">
        <f>D14+G14+J14</f>
        <v>65408</v>
      </c>
    </row>
    <row r="15" spans="1:12" s="358" customFormat="1" ht="18.75">
      <c r="A15" s="504"/>
      <c r="B15" s="359" t="s">
        <v>10</v>
      </c>
      <c r="C15" s="363">
        <v>56</v>
      </c>
      <c r="D15" s="364">
        <v>4480</v>
      </c>
      <c r="E15" s="365">
        <v>6</v>
      </c>
      <c r="F15" s="363">
        <v>178</v>
      </c>
      <c r="G15" s="364">
        <v>12160</v>
      </c>
      <c r="H15" s="365">
        <v>15</v>
      </c>
      <c r="I15" s="360"/>
      <c r="J15" s="366"/>
      <c r="K15" s="367">
        <f t="shared" ref="K15:K16" si="9">ROUNDDOWN(IF(OR(C15=0,F15=0),C15+F15+I15,(C15+F15)/2+I15),0)</f>
        <v>117</v>
      </c>
      <c r="L15" s="368">
        <f>D15+G15+J15</f>
        <v>16640</v>
      </c>
    </row>
    <row r="16" spans="1:12" s="358" customFormat="1" ht="18.75">
      <c r="A16" s="505"/>
      <c r="B16" s="359" t="s">
        <v>94</v>
      </c>
      <c r="C16" s="369">
        <v>21</v>
      </c>
      <c r="D16" s="370">
        <v>2080</v>
      </c>
      <c r="E16" s="371">
        <v>2</v>
      </c>
      <c r="F16" s="369">
        <v>20</v>
      </c>
      <c r="G16" s="370">
        <v>1600</v>
      </c>
      <c r="H16" s="371">
        <v>2</v>
      </c>
      <c r="I16" s="372"/>
      <c r="J16" s="368"/>
      <c r="K16" s="367">
        <f t="shared" si="9"/>
        <v>20</v>
      </c>
      <c r="L16" s="368">
        <f>D16+G16+J16</f>
        <v>3680</v>
      </c>
    </row>
    <row r="17" spans="1:12" s="358" customFormat="1" ht="18.75">
      <c r="A17" s="373"/>
      <c r="B17" s="374"/>
      <c r="C17" s="369"/>
      <c r="D17" s="370"/>
      <c r="E17" s="371"/>
      <c r="F17" s="391"/>
      <c r="G17" s="370"/>
      <c r="H17" s="371"/>
      <c r="I17" s="372"/>
      <c r="J17" s="368"/>
      <c r="K17" s="367"/>
      <c r="L17" s="377"/>
    </row>
    <row r="18" spans="1:12" s="358" customFormat="1" ht="18.75">
      <c r="A18" s="498" t="s">
        <v>105</v>
      </c>
      <c r="B18" s="378" t="s">
        <v>92</v>
      </c>
      <c r="C18" s="382">
        <f t="shared" ref="C18" si="10">SUM(C19:C21)</f>
        <v>1068</v>
      </c>
      <c r="D18" s="383">
        <f>SUM(D19:D21)</f>
        <v>91920</v>
      </c>
      <c r="E18" s="384">
        <f t="shared" ref="E18:F18" si="11">SUM(E19:E21)</f>
        <v>83</v>
      </c>
      <c r="F18" s="382">
        <f t="shared" si="11"/>
        <v>1058</v>
      </c>
      <c r="G18" s="383">
        <f>SUM(G19:G21)</f>
        <v>72864</v>
      </c>
      <c r="H18" s="384">
        <f t="shared" ref="H18" si="12">SUM(H19:H21)</f>
        <v>82</v>
      </c>
      <c r="I18" s="379">
        <f>SUM(I19:I21)</f>
        <v>105</v>
      </c>
      <c r="J18" s="377">
        <f>SUM(J19:J21)</f>
        <v>2280</v>
      </c>
      <c r="K18" s="385">
        <f t="shared" ref="K18:L18" si="13">SUM(K19:K21)</f>
        <v>1167</v>
      </c>
      <c r="L18" s="415">
        <f t="shared" si="13"/>
        <v>167064</v>
      </c>
    </row>
    <row r="19" spans="1:12" s="358" customFormat="1" ht="18.75">
      <c r="A19" s="499"/>
      <c r="B19" s="359" t="s">
        <v>93</v>
      </c>
      <c r="C19" s="363">
        <v>895</v>
      </c>
      <c r="D19" s="364">
        <v>76520</v>
      </c>
      <c r="E19" s="365">
        <v>65</v>
      </c>
      <c r="F19" s="363">
        <v>624</v>
      </c>
      <c r="G19" s="364">
        <v>41952</v>
      </c>
      <c r="H19" s="365">
        <v>44</v>
      </c>
      <c r="I19" s="360">
        <v>105</v>
      </c>
      <c r="J19" s="366">
        <v>2280</v>
      </c>
      <c r="K19" s="367">
        <f>ROUNDDOWN(IF(OR(C19=0,F19=0),C19+F19+I19,(C19+F19)/2+I19),0)</f>
        <v>864</v>
      </c>
      <c r="L19" s="368">
        <f>D19+G19+J19</f>
        <v>120752</v>
      </c>
    </row>
    <row r="20" spans="1:12" s="358" customFormat="1" ht="18.75">
      <c r="A20" s="499"/>
      <c r="B20" s="359" t="s">
        <v>10</v>
      </c>
      <c r="C20" s="363">
        <v>154</v>
      </c>
      <c r="D20" s="364">
        <v>13880</v>
      </c>
      <c r="E20" s="365">
        <v>16</v>
      </c>
      <c r="F20" s="363">
        <v>414</v>
      </c>
      <c r="G20" s="364">
        <v>29632</v>
      </c>
      <c r="H20" s="365">
        <v>36</v>
      </c>
      <c r="I20" s="360"/>
      <c r="J20" s="366"/>
      <c r="K20" s="367">
        <f t="shared" ref="K20:K21" si="14">ROUNDDOWN(IF(OR(C20=0,F20=0),C20+F20+I20,(C20+F20)/2+I20),0)</f>
        <v>284</v>
      </c>
      <c r="L20" s="368">
        <f>D20+G20+J20</f>
        <v>43512</v>
      </c>
    </row>
    <row r="21" spans="1:12" s="358" customFormat="1" ht="18.75">
      <c r="A21" s="499"/>
      <c r="B21" s="359" t="s">
        <v>94</v>
      </c>
      <c r="C21" s="369">
        <v>19</v>
      </c>
      <c r="D21" s="370">
        <v>1520</v>
      </c>
      <c r="E21" s="371">
        <v>2</v>
      </c>
      <c r="F21" s="369">
        <v>20</v>
      </c>
      <c r="G21" s="370">
        <v>1280</v>
      </c>
      <c r="H21" s="371">
        <v>2</v>
      </c>
      <c r="I21" s="372"/>
      <c r="J21" s="368"/>
      <c r="K21" s="367">
        <f t="shared" si="14"/>
        <v>19</v>
      </c>
      <c r="L21" s="368">
        <f>D21+G21+J21</f>
        <v>2800</v>
      </c>
    </row>
    <row r="22" spans="1:12" s="358" customFormat="1" ht="18.75">
      <c r="A22" s="373"/>
      <c r="B22" s="374"/>
      <c r="C22" s="369"/>
      <c r="D22" s="370"/>
      <c r="E22" s="371"/>
      <c r="F22" s="391"/>
      <c r="G22" s="370"/>
      <c r="H22" s="371"/>
      <c r="I22" s="372"/>
      <c r="J22" s="368"/>
      <c r="K22" s="367"/>
      <c r="L22" s="377"/>
    </row>
    <row r="23" spans="1:12" s="358" customFormat="1" ht="18.75">
      <c r="A23" s="498" t="s">
        <v>96</v>
      </c>
      <c r="B23" s="378" t="s">
        <v>92</v>
      </c>
      <c r="C23" s="382">
        <f t="shared" ref="C23" si="15">SUM(C24:C26)</f>
        <v>805</v>
      </c>
      <c r="D23" s="383">
        <f>SUM(D24:D26)</f>
        <v>56200</v>
      </c>
      <c r="E23" s="384">
        <f t="shared" ref="E23:F23" si="16">SUM(E24:E26)</f>
        <v>63</v>
      </c>
      <c r="F23" s="382">
        <f t="shared" si="16"/>
        <v>815</v>
      </c>
      <c r="G23" s="383">
        <f>SUM(G24:G26)</f>
        <v>44480</v>
      </c>
      <c r="H23" s="384">
        <f t="shared" ref="H23" si="17">SUM(H24:H26)</f>
        <v>63</v>
      </c>
      <c r="I23" s="379">
        <f>SUM(I24:I26)</f>
        <v>75</v>
      </c>
      <c r="J23" s="377">
        <f>SUM(J24:J26)</f>
        <v>1560</v>
      </c>
      <c r="K23" s="385">
        <f>SUM(K24:K26)</f>
        <v>889</v>
      </c>
      <c r="L23" s="415">
        <f t="shared" ref="L23" si="18">SUM(L24:L26)</f>
        <v>102240</v>
      </c>
    </row>
    <row r="24" spans="1:12" s="358" customFormat="1" ht="18.75">
      <c r="A24" s="499"/>
      <c r="B24" s="359" t="s">
        <v>93</v>
      </c>
      <c r="C24" s="363">
        <v>735</v>
      </c>
      <c r="D24" s="364">
        <v>51040</v>
      </c>
      <c r="E24" s="365">
        <v>57</v>
      </c>
      <c r="F24" s="363">
        <v>555</v>
      </c>
      <c r="G24" s="364">
        <v>27648</v>
      </c>
      <c r="H24" s="365">
        <v>39</v>
      </c>
      <c r="I24" s="360">
        <v>75</v>
      </c>
      <c r="J24" s="366">
        <v>1560</v>
      </c>
      <c r="K24" s="367">
        <f>ROUNDDOWN(IF(OR(C24=0,F24=0),C24+F24+I24,(C24+F24)/2+I24),0)</f>
        <v>720</v>
      </c>
      <c r="L24" s="368">
        <f>D24+G24+J24</f>
        <v>80248</v>
      </c>
    </row>
    <row r="25" spans="1:12" s="358" customFormat="1" ht="18.75">
      <c r="A25" s="499"/>
      <c r="B25" s="359" t="s">
        <v>10</v>
      </c>
      <c r="C25" s="363">
        <v>70</v>
      </c>
      <c r="D25" s="364">
        <v>5160</v>
      </c>
      <c r="E25" s="365">
        <v>6</v>
      </c>
      <c r="F25" s="363">
        <v>252</v>
      </c>
      <c r="G25" s="364">
        <v>16320</v>
      </c>
      <c r="H25" s="365">
        <v>23</v>
      </c>
      <c r="I25" s="360"/>
      <c r="J25" s="366"/>
      <c r="K25" s="367">
        <f t="shared" ref="K25:K26" si="19">ROUNDDOWN(IF(OR(C25=0,F25=0),C25+F25+I25,(C25+F25)/2+I25),0)</f>
        <v>161</v>
      </c>
      <c r="L25" s="368">
        <f>D25+G25+J25</f>
        <v>21480</v>
      </c>
    </row>
    <row r="26" spans="1:12" s="358" customFormat="1" ht="18.75">
      <c r="A26" s="499"/>
      <c r="B26" s="359" t="s">
        <v>94</v>
      </c>
      <c r="C26" s="369">
        <v>0</v>
      </c>
      <c r="D26" s="370">
        <v>0</v>
      </c>
      <c r="E26" s="371">
        <v>0</v>
      </c>
      <c r="F26" s="369">
        <v>8</v>
      </c>
      <c r="G26" s="370">
        <v>512</v>
      </c>
      <c r="H26" s="371">
        <v>1</v>
      </c>
      <c r="I26" s="372"/>
      <c r="J26" s="368"/>
      <c r="K26" s="367">
        <f t="shared" si="19"/>
        <v>8</v>
      </c>
      <c r="L26" s="368">
        <f>D26+G26+J26</f>
        <v>512</v>
      </c>
    </row>
    <row r="27" spans="1:12" s="358" customFormat="1" ht="18.75">
      <c r="A27" s="373"/>
      <c r="B27" s="374"/>
      <c r="C27" s="369"/>
      <c r="D27" s="370"/>
      <c r="E27" s="371"/>
      <c r="F27" s="391"/>
      <c r="G27" s="370"/>
      <c r="H27" s="371"/>
      <c r="I27" s="372"/>
      <c r="J27" s="368"/>
      <c r="K27" s="367"/>
      <c r="L27" s="377"/>
    </row>
    <row r="28" spans="1:12" s="358" customFormat="1" ht="18.75">
      <c r="A28" s="498" t="s">
        <v>97</v>
      </c>
      <c r="B28" s="378" t="s">
        <v>92</v>
      </c>
      <c r="C28" s="382">
        <f t="shared" ref="C28" si="20">SUM(C29:C31)</f>
        <v>104</v>
      </c>
      <c r="D28" s="383">
        <f>SUM(D29:D31)</f>
        <v>8320</v>
      </c>
      <c r="E28" s="384">
        <f t="shared" ref="E28:F28" si="21">SUM(E29:E31)</f>
        <v>9</v>
      </c>
      <c r="F28" s="382">
        <f t="shared" si="21"/>
        <v>104</v>
      </c>
      <c r="G28" s="383">
        <f>SUM(G29:G31)</f>
        <v>6656</v>
      </c>
      <c r="H28" s="384">
        <f t="shared" ref="H28" si="22">SUM(H29:H31)</f>
        <v>9</v>
      </c>
      <c r="I28" s="379">
        <f>SUM(I29:I31)</f>
        <v>0</v>
      </c>
      <c r="J28" s="377">
        <f>SUM(J29:J31)</f>
        <v>0</v>
      </c>
      <c r="K28" s="385">
        <f t="shared" ref="K28:L28" si="23">SUM(K29:K31)</f>
        <v>104</v>
      </c>
      <c r="L28" s="415">
        <f t="shared" si="23"/>
        <v>14976</v>
      </c>
    </row>
    <row r="29" spans="1:12" s="358" customFormat="1" ht="18.75">
      <c r="A29" s="499"/>
      <c r="B29" s="359" t="s">
        <v>93</v>
      </c>
      <c r="C29" s="363">
        <v>92</v>
      </c>
      <c r="D29" s="364">
        <v>7360</v>
      </c>
      <c r="E29" s="365">
        <v>8</v>
      </c>
      <c r="F29" s="363">
        <v>72</v>
      </c>
      <c r="G29" s="364">
        <v>4608</v>
      </c>
      <c r="H29" s="365">
        <v>6</v>
      </c>
      <c r="I29" s="372"/>
      <c r="J29" s="368"/>
      <c r="K29" s="367">
        <f>ROUNDDOWN(IF(OR(C29=0,F29=0),C29+F29+I29,(C29+F29)/2+I29),0)</f>
        <v>82</v>
      </c>
      <c r="L29" s="368">
        <f>D29+G29+J29</f>
        <v>11968</v>
      </c>
    </row>
    <row r="30" spans="1:12" s="358" customFormat="1" ht="18.75">
      <c r="A30" s="499"/>
      <c r="B30" s="359" t="s">
        <v>10</v>
      </c>
      <c r="C30" s="363">
        <v>12</v>
      </c>
      <c r="D30" s="364">
        <v>960</v>
      </c>
      <c r="E30" s="365">
        <v>1</v>
      </c>
      <c r="F30" s="363">
        <v>32</v>
      </c>
      <c r="G30" s="364">
        <v>2048</v>
      </c>
      <c r="H30" s="365">
        <v>3</v>
      </c>
      <c r="I30" s="372"/>
      <c r="J30" s="368"/>
      <c r="K30" s="367">
        <f t="shared" ref="K30" si="24">ROUNDDOWN(IF(OR(C30=0,F30=0),C30+F30+I30,(C30+F30)/2+I30),0)</f>
        <v>22</v>
      </c>
      <c r="L30" s="368">
        <f>D30+G30+J30</f>
        <v>3008</v>
      </c>
    </row>
    <row r="31" spans="1:12" s="358" customFormat="1" ht="18.75">
      <c r="A31" s="499"/>
      <c r="B31" s="359" t="s">
        <v>94</v>
      </c>
      <c r="C31" s="369"/>
      <c r="D31" s="370"/>
      <c r="E31" s="371"/>
      <c r="F31" s="369"/>
      <c r="G31" s="370"/>
      <c r="H31" s="371"/>
      <c r="I31" s="372"/>
      <c r="J31" s="368"/>
      <c r="K31" s="367">
        <f>ROUNDDOWN(IF(OR(C31=0,F31=0),C31+F31+I31,(C31+F31)/2+I31),0)</f>
        <v>0</v>
      </c>
      <c r="L31" s="368">
        <f>D31+G31+J31</f>
        <v>0</v>
      </c>
    </row>
    <row r="32" spans="1:12" s="358" customFormat="1" ht="18.75">
      <c r="A32" s="373"/>
      <c r="B32" s="374"/>
      <c r="C32" s="369"/>
      <c r="D32" s="370"/>
      <c r="E32" s="371"/>
      <c r="F32" s="391"/>
      <c r="G32" s="370"/>
      <c r="H32" s="371"/>
      <c r="I32" s="372"/>
      <c r="J32" s="368"/>
      <c r="K32" s="367"/>
      <c r="L32" s="377"/>
    </row>
    <row r="33" spans="1:252" s="358" customFormat="1" ht="18.75">
      <c r="A33" s="498" t="s">
        <v>98</v>
      </c>
      <c r="B33" s="378" t="s">
        <v>92</v>
      </c>
      <c r="C33" s="382">
        <f t="shared" ref="C33" si="25">SUM(C34:C36)</f>
        <v>54</v>
      </c>
      <c r="D33" s="383">
        <f>SUM(D34:D36)</f>
        <v>3760</v>
      </c>
      <c r="E33" s="384">
        <f t="shared" ref="E33:F33" si="26">SUM(E34:E36)</f>
        <v>6</v>
      </c>
      <c r="F33" s="382">
        <f t="shared" si="26"/>
        <v>81</v>
      </c>
      <c r="G33" s="383">
        <f>SUM(G34:G36)</f>
        <v>4608</v>
      </c>
      <c r="H33" s="384">
        <f t="shared" ref="H33" si="27">SUM(H34:H36)</f>
        <v>6</v>
      </c>
      <c r="I33" s="379">
        <f>SUM(I34:I36)</f>
        <v>0</v>
      </c>
      <c r="J33" s="377">
        <f>SUM(J34:J36)</f>
        <v>0</v>
      </c>
      <c r="K33" s="385">
        <f t="shared" ref="K33:L33" si="28">SUM(K34:K36)</f>
        <v>73</v>
      </c>
      <c r="L33" s="415">
        <f t="shared" si="28"/>
        <v>8368</v>
      </c>
    </row>
    <row r="34" spans="1:252" s="358" customFormat="1" ht="18.75">
      <c r="A34" s="499"/>
      <c r="B34" s="359" t="s">
        <v>93</v>
      </c>
      <c r="C34" s="369">
        <v>54</v>
      </c>
      <c r="D34" s="370">
        <v>3760</v>
      </c>
      <c r="E34" s="371">
        <v>6</v>
      </c>
      <c r="F34" s="369">
        <v>69</v>
      </c>
      <c r="G34" s="370">
        <v>3840</v>
      </c>
      <c r="H34" s="371">
        <v>5</v>
      </c>
      <c r="I34" s="372"/>
      <c r="J34" s="368"/>
      <c r="K34" s="367">
        <f>ROUNDDOWN(IF(OR(C34=0,F34=0),C34+F34+I34,(C34+F34)/2+I34),0)</f>
        <v>61</v>
      </c>
      <c r="L34" s="368">
        <f>D34+G34+J34</f>
        <v>7600</v>
      </c>
    </row>
    <row r="35" spans="1:252" s="358" customFormat="1" ht="18.75">
      <c r="A35" s="499"/>
      <c r="B35" s="359" t="s">
        <v>10</v>
      </c>
      <c r="C35" s="369">
        <v>0</v>
      </c>
      <c r="D35" s="370">
        <v>0</v>
      </c>
      <c r="E35" s="371">
        <v>0</v>
      </c>
      <c r="F35" s="369">
        <v>12</v>
      </c>
      <c r="G35" s="370">
        <v>768</v>
      </c>
      <c r="H35" s="371">
        <v>1</v>
      </c>
      <c r="I35" s="372"/>
      <c r="J35" s="368"/>
      <c r="K35" s="367">
        <f t="shared" ref="K35:K36" si="29">ROUNDDOWN(IF(OR(C35=0,F35=0),C35+F35+I35,(C35+F35)/2+I35),0)</f>
        <v>12</v>
      </c>
      <c r="L35" s="368">
        <f>D35+G35+J35</f>
        <v>768</v>
      </c>
    </row>
    <row r="36" spans="1:252" s="358" customFormat="1" ht="18.75">
      <c r="A36" s="499"/>
      <c r="B36" s="359" t="s">
        <v>94</v>
      </c>
      <c r="C36" s="369"/>
      <c r="D36" s="370"/>
      <c r="E36" s="371"/>
      <c r="F36" s="391"/>
      <c r="G36" s="370"/>
      <c r="H36" s="371"/>
      <c r="I36" s="372"/>
      <c r="J36" s="368"/>
      <c r="K36" s="367">
        <f t="shared" si="29"/>
        <v>0</v>
      </c>
      <c r="L36" s="368">
        <f>D36+G36+J36</f>
        <v>0</v>
      </c>
    </row>
    <row r="37" spans="1:252" s="358" customFormat="1" ht="18.75">
      <c r="A37" s="389"/>
      <c r="B37" s="390"/>
      <c r="C37" s="391"/>
      <c r="D37" s="370"/>
      <c r="E37" s="371"/>
      <c r="F37" s="391"/>
      <c r="G37" s="370"/>
      <c r="H37" s="371"/>
      <c r="I37" s="372"/>
      <c r="J37" s="368"/>
      <c r="K37" s="367"/>
      <c r="L37" s="377"/>
    </row>
    <row r="38" spans="1:252" s="358" customFormat="1" ht="18.75">
      <c r="A38" s="498" t="s">
        <v>99</v>
      </c>
      <c r="B38" s="378" t="s">
        <v>92</v>
      </c>
      <c r="C38" s="392">
        <f t="shared" ref="C38:D38" si="30">SUM(C39:C41)</f>
        <v>4580</v>
      </c>
      <c r="D38" s="383">
        <f t="shared" si="30"/>
        <v>347780</v>
      </c>
      <c r="E38" s="384">
        <f>SUM(E39:E41)</f>
        <v>356</v>
      </c>
      <c r="F38" s="392">
        <f t="shared" ref="F38:L38" si="31">SUM(F39:F41)</f>
        <v>4585</v>
      </c>
      <c r="G38" s="383">
        <f t="shared" si="31"/>
        <v>277152</v>
      </c>
      <c r="H38" s="384">
        <f t="shared" si="31"/>
        <v>354</v>
      </c>
      <c r="I38" s="379">
        <f t="shared" si="31"/>
        <v>480</v>
      </c>
      <c r="J38" s="377">
        <f t="shared" si="31"/>
        <v>10440</v>
      </c>
      <c r="K38" s="385">
        <f t="shared" si="31"/>
        <v>5070</v>
      </c>
      <c r="L38" s="416">
        <f t="shared" si="31"/>
        <v>635372</v>
      </c>
    </row>
    <row r="39" spans="1:252" s="358" customFormat="1" ht="18.75">
      <c r="A39" s="499"/>
      <c r="B39" s="359" t="s">
        <v>93</v>
      </c>
      <c r="C39" s="393">
        <f t="shared" ref="C39:D41" si="32">C9+C14+C19+C24+C29+C34</f>
        <v>3796</v>
      </c>
      <c r="D39" s="364">
        <f t="shared" si="32"/>
        <v>280300</v>
      </c>
      <c r="E39" s="365">
        <f>E9+E14+E19+E24+E29+E34</f>
        <v>277</v>
      </c>
      <c r="F39" s="393">
        <f t="shared" ref="F39:L41" si="33">F9+F14+F19+F24+F29+F34</f>
        <v>2952</v>
      </c>
      <c r="G39" s="364">
        <f t="shared" si="33"/>
        <v>169184</v>
      </c>
      <c r="H39" s="365">
        <f t="shared" si="33"/>
        <v>208</v>
      </c>
      <c r="I39" s="360">
        <f t="shared" si="33"/>
        <v>480</v>
      </c>
      <c r="J39" s="366">
        <f t="shared" si="33"/>
        <v>10440</v>
      </c>
      <c r="K39" s="409">
        <f t="shared" si="33"/>
        <v>3853</v>
      </c>
      <c r="L39" s="366">
        <f t="shared" si="33"/>
        <v>459924</v>
      </c>
    </row>
    <row r="40" spans="1:252" s="358" customFormat="1" ht="18.75">
      <c r="A40" s="500"/>
      <c r="B40" s="394" t="s">
        <v>10</v>
      </c>
      <c r="C40" s="393">
        <f t="shared" si="32"/>
        <v>644</v>
      </c>
      <c r="D40" s="364">
        <f t="shared" si="32"/>
        <v>55560</v>
      </c>
      <c r="E40" s="365">
        <f>E10+E15+E20+E25+E30+E35</f>
        <v>65</v>
      </c>
      <c r="F40" s="393">
        <f t="shared" si="33"/>
        <v>1495</v>
      </c>
      <c r="G40" s="364">
        <f t="shared" si="33"/>
        <v>98688</v>
      </c>
      <c r="H40" s="365">
        <f t="shared" si="33"/>
        <v>131</v>
      </c>
      <c r="I40" s="360">
        <f t="shared" si="33"/>
        <v>0</v>
      </c>
      <c r="J40" s="366">
        <f t="shared" si="33"/>
        <v>0</v>
      </c>
      <c r="K40" s="410">
        <f t="shared" si="33"/>
        <v>1075</v>
      </c>
      <c r="L40" s="395">
        <f t="shared" si="33"/>
        <v>154248</v>
      </c>
    </row>
    <row r="41" spans="1:252" s="358" customFormat="1" ht="18.75">
      <c r="A41" s="501"/>
      <c r="B41" s="396" t="s">
        <v>94</v>
      </c>
      <c r="C41" s="400">
        <f t="shared" si="32"/>
        <v>140</v>
      </c>
      <c r="D41" s="401">
        <f t="shared" si="32"/>
        <v>11920</v>
      </c>
      <c r="E41" s="402">
        <f>E11+E16+E21+E26+E31+E36</f>
        <v>14</v>
      </c>
      <c r="F41" s="400">
        <f t="shared" si="33"/>
        <v>138</v>
      </c>
      <c r="G41" s="401">
        <f t="shared" si="33"/>
        <v>9280</v>
      </c>
      <c r="H41" s="402">
        <f t="shared" si="33"/>
        <v>15</v>
      </c>
      <c r="I41" s="397">
        <f t="shared" si="33"/>
        <v>0</v>
      </c>
      <c r="J41" s="403">
        <f t="shared" si="33"/>
        <v>0</v>
      </c>
      <c r="K41" s="411">
        <f t="shared" si="33"/>
        <v>142</v>
      </c>
      <c r="L41" s="404">
        <f t="shared" si="33"/>
        <v>21200</v>
      </c>
    </row>
    <row r="42" spans="1:252" s="358" customFormat="1" ht="18">
      <c r="A42" s="412"/>
      <c r="B42" s="412"/>
      <c r="C42" s="413"/>
      <c r="D42" s="413"/>
      <c r="E42" s="413"/>
      <c r="F42" s="413"/>
      <c r="G42" s="413"/>
      <c r="H42" s="413"/>
      <c r="I42" s="413"/>
      <c r="J42" s="413"/>
      <c r="K42" s="413"/>
      <c r="L42" s="413"/>
    </row>
    <row r="43" spans="1:252" s="325" customFormat="1" ht="18.75">
      <c r="A43" s="407" t="s">
        <v>100</v>
      </c>
      <c r="B43" s="405"/>
      <c r="C43" s="406"/>
      <c r="D43" s="406"/>
      <c r="E43" s="406"/>
      <c r="F43" s="406"/>
      <c r="G43" s="406"/>
      <c r="H43" s="406"/>
      <c r="I43" s="406"/>
      <c r="J43" s="406"/>
      <c r="K43" s="406"/>
      <c r="L43" s="406"/>
    </row>
    <row r="44" spans="1:252" s="325" customFormat="1" ht="18">
      <c r="A44" s="405"/>
      <c r="B44" s="405"/>
      <c r="C44" s="406"/>
      <c r="D44" s="406"/>
      <c r="E44" s="406"/>
      <c r="F44" s="406"/>
      <c r="G44" s="406"/>
      <c r="H44" s="406"/>
      <c r="I44" s="406"/>
      <c r="J44" s="406"/>
      <c r="K44" s="406"/>
      <c r="L44" s="406"/>
    </row>
    <row r="45" spans="1:252" s="325" customFormat="1" ht="15">
      <c r="A45" s="408"/>
      <c r="B45" s="324"/>
      <c r="IO45" s="326"/>
      <c r="IP45" s="326"/>
      <c r="IQ45" s="326"/>
      <c r="IR45" s="326"/>
    </row>
  </sheetData>
  <mergeCells count="14">
    <mergeCell ref="A3:L3"/>
    <mergeCell ref="A5:A6"/>
    <mergeCell ref="B5:B6"/>
    <mergeCell ref="C5:E5"/>
    <mergeCell ref="F5:H5"/>
    <mergeCell ref="I5:J5"/>
    <mergeCell ref="K5:L5"/>
    <mergeCell ref="A38:A41"/>
    <mergeCell ref="A8:A11"/>
    <mergeCell ref="A13:A16"/>
    <mergeCell ref="A18:A21"/>
    <mergeCell ref="A23:A26"/>
    <mergeCell ref="A28:A31"/>
    <mergeCell ref="A33:A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Рабочий ПРИМЕР</vt:lpstr>
      <vt:lpstr>Приказ ПРИМЕР</vt:lpstr>
      <vt:lpstr>Факт ПРИМЕР</vt:lpstr>
      <vt:lpstr>21_22</vt:lpstr>
      <vt:lpstr>22_23</vt:lpstr>
      <vt:lpstr>ГЗ_2022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Ленчик</dc:creator>
  <cp:lastModifiedBy>Евгений Фролов</cp:lastModifiedBy>
  <cp:lastPrinted>2021-11-09T16:08:29Z</cp:lastPrinted>
  <dcterms:created xsi:type="dcterms:W3CDTF">2020-05-03T15:21:04Z</dcterms:created>
  <dcterms:modified xsi:type="dcterms:W3CDTF">2021-11-25T11:23:59Z</dcterms:modified>
</cp:coreProperties>
</file>